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 windowWidth="14052" windowHeight="8136" activeTab="0"/>
  </bookViews>
  <sheets>
    <sheet name="Tabelle1" sheetId="1" r:id="rId1"/>
    <sheet name="Tabelle3" sheetId="2" r:id="rId2"/>
  </sheets>
  <definedNames>
    <definedName name="_xlnm.Print_Area" localSheetId="0">'Tabelle1'!$A$1:$AJ$62</definedName>
    <definedName name="Werte" comment="Bereich unter dem Schichtplan.  Die Schichtk?rzel sind zugeordnet der Anzahl an in ihnen in Vollzeit zu leistenden Stunden.">'Tabelle1'!$B$42:$F$62</definedName>
    <definedName name="WerteBD" comment="Bereich unter dem Schichtplan.  Hier geht es ausschlie?lich um Bereitschaftsdienste und kombinierte Schichten. Die Schichtk?rzel sind zugeordnet der Anzahl an in ihnen in Vollzeit zu leistenden Stunden sowie den Stunden blo?er Bereitschaft.">'Tabelle1'!$B$59:$H$62</definedName>
  </definedNames>
  <calcPr fullCalcOnLoad="1"/>
</workbook>
</file>

<file path=xl/sharedStrings.xml><?xml version="1.0" encoding="utf-8"?>
<sst xmlns="http://schemas.openxmlformats.org/spreadsheetml/2006/main" count="375" uniqueCount="60">
  <si>
    <t>Mo</t>
  </si>
  <si>
    <t>Di</t>
  </si>
  <si>
    <t>Mi</t>
  </si>
  <si>
    <t>Do</t>
  </si>
  <si>
    <t>Fr</t>
  </si>
  <si>
    <t>Sa</t>
  </si>
  <si>
    <t>So</t>
  </si>
  <si>
    <t>X</t>
  </si>
  <si>
    <t>Übertrag</t>
  </si>
  <si>
    <t>Soll</t>
  </si>
  <si>
    <t>Ist</t>
  </si>
  <si>
    <t xml:space="preserve"> +/-</t>
  </si>
  <si>
    <t>Guthaben</t>
  </si>
  <si>
    <t>U</t>
  </si>
  <si>
    <t>BD</t>
  </si>
  <si>
    <t>D</t>
  </si>
  <si>
    <t>BF</t>
  </si>
  <si>
    <t>BD Std.</t>
  </si>
  <si>
    <t>90%=</t>
  </si>
  <si>
    <t>F1</t>
  </si>
  <si>
    <t>F2</t>
  </si>
  <si>
    <t>S1</t>
  </si>
  <si>
    <t>S2</t>
  </si>
  <si>
    <t>Station X</t>
  </si>
  <si>
    <t>08:00 -16:30</t>
  </si>
  <si>
    <t>07:00 -15:15</t>
  </si>
  <si>
    <t>08:00 -16:15</t>
  </si>
  <si>
    <t>14:00 -21:45</t>
  </si>
  <si>
    <t>13:00 -20:45</t>
  </si>
  <si>
    <t>anschl. BD</t>
  </si>
  <si>
    <t>BD an Sa</t>
  </si>
  <si>
    <t>BD an So</t>
  </si>
  <si>
    <t>Kennwortschutz: verdi</t>
  </si>
  <si>
    <t>ux</t>
  </si>
  <si>
    <t>Urlaub</t>
  </si>
  <si>
    <t>RD</t>
  </si>
  <si>
    <t>xÜ</t>
  </si>
  <si>
    <t>F3</t>
  </si>
  <si>
    <t>F4</t>
  </si>
  <si>
    <t>S3</t>
  </si>
  <si>
    <t>10:00 -20:45</t>
  </si>
  <si>
    <t>Rufdienst</t>
  </si>
  <si>
    <t>frei im Urlaub</t>
  </si>
  <si>
    <t>www.schichtplanfibel.de</t>
  </si>
  <si>
    <t>25.02. - 24.03.2013</t>
  </si>
  <si>
    <t>Name: Werte</t>
  </si>
  <si>
    <t>Name: WerteBD</t>
  </si>
  <si>
    <t>09:00 -16:15</t>
  </si>
  <si>
    <t>09:30 -16:15</t>
  </si>
  <si>
    <t xml:space="preserve">frei </t>
  </si>
  <si>
    <t>Spät</t>
  </si>
  <si>
    <t>Nacht</t>
  </si>
  <si>
    <t>Früh+Dienst</t>
  </si>
  <si>
    <t>BD + RB</t>
  </si>
  <si>
    <t>N</t>
  </si>
  <si>
    <t>Std. Vollarbeit</t>
  </si>
  <si>
    <t>Std. BD</t>
  </si>
  <si>
    <t>Bereitschaftsdienst</t>
  </si>
  <si>
    <t>xF</t>
  </si>
  <si>
    <t>X wg. Feiertag</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</si>
</sst>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_ ;[Red]\-0.00\ "/>
    <numFmt numFmtId="166" formatCode="&quot;Ja&quot;;&quot;Ja&quot;;&quot;Nein&quot;"/>
    <numFmt numFmtId="167" formatCode="&quot;Wahr&quot;;&quot;Wahr&quot;;&quot;Falsch&quot;"/>
    <numFmt numFmtId="168" formatCode="&quot;Ein&quot;;&quot;Ein&quot;;&quot;Aus&quot;"/>
    <numFmt numFmtId="169" formatCode="[$€-2]\ #,##0.00_);[Red]\([$€-2]\ #,##0.00\)"/>
  </numFmts>
  <fonts count="66">
    <font>
      <sz val="10"/>
      <color theme="1"/>
      <name val="Verdana"/>
      <family val="2"/>
    </font>
    <font>
      <sz val="11"/>
      <color indexed="8"/>
      <name val="Calibri"/>
      <family val="2"/>
    </font>
    <font>
      <sz val="10"/>
      <name val="Arial"/>
      <family val="2"/>
    </font>
    <font>
      <sz val="9"/>
      <name val="Arial"/>
      <family val="2"/>
    </font>
    <font>
      <sz val="8"/>
      <name val="Arial"/>
      <family val="2"/>
    </font>
    <font>
      <i/>
      <sz val="10"/>
      <name val="Arial"/>
      <family val="2"/>
    </font>
    <font>
      <sz val="10"/>
      <color indexed="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Verdana"/>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8"/>
      <color indexed="8"/>
      <name val="Arial"/>
      <family val="2"/>
    </font>
    <font>
      <b/>
      <sz val="10"/>
      <color indexed="8"/>
      <name val="Arial"/>
      <family val="2"/>
    </font>
    <font>
      <b/>
      <sz val="8"/>
      <color indexed="10"/>
      <name val="Arial"/>
      <family val="2"/>
    </font>
    <font>
      <b/>
      <sz val="10"/>
      <color indexed="8"/>
      <name val="Verdana"/>
      <family val="2"/>
    </font>
    <font>
      <b/>
      <sz val="8"/>
      <color indexed="8"/>
      <name val="Arial"/>
      <family val="2"/>
    </font>
    <font>
      <sz val="8"/>
      <color indexed="8"/>
      <name val="Verdana"/>
      <family val="2"/>
    </font>
    <font>
      <sz val="9"/>
      <color indexed="8"/>
      <name val="Verdana"/>
      <family val="2"/>
    </font>
    <font>
      <u val="single"/>
      <sz val="9"/>
      <color indexed="12"/>
      <name val="Verdana"/>
      <family val="2"/>
    </font>
    <font>
      <b/>
      <sz val="10"/>
      <color indexed="9"/>
      <name val="Arial"/>
      <family val="2"/>
    </font>
    <font>
      <i/>
      <sz val="10"/>
      <color indexed="8"/>
      <name val="Arial"/>
      <family val="2"/>
    </font>
    <font>
      <b/>
      <sz val="8"/>
      <color indexed="8"/>
      <name val="Arial Narrow"/>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Verdana"/>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8"/>
      <color theme="1"/>
      <name val="Arial"/>
      <family val="2"/>
    </font>
    <font>
      <b/>
      <sz val="10"/>
      <color theme="1"/>
      <name val="Arial"/>
      <family val="2"/>
    </font>
    <font>
      <b/>
      <sz val="8"/>
      <color rgb="FFFF0000"/>
      <name val="Arial"/>
      <family val="2"/>
    </font>
    <font>
      <b/>
      <sz val="10"/>
      <color theme="1"/>
      <name val="Verdana"/>
      <family val="2"/>
    </font>
    <font>
      <b/>
      <sz val="8"/>
      <color theme="1"/>
      <name val="Arial"/>
      <family val="2"/>
    </font>
    <font>
      <sz val="8"/>
      <color theme="1"/>
      <name val="Verdana"/>
      <family val="2"/>
    </font>
    <font>
      <sz val="9"/>
      <color theme="1"/>
      <name val="Verdana"/>
      <family val="2"/>
    </font>
    <font>
      <u val="single"/>
      <sz val="9"/>
      <color theme="10"/>
      <name val="Verdana"/>
      <family val="2"/>
    </font>
    <font>
      <b/>
      <sz val="10"/>
      <color theme="0"/>
      <name val="Arial"/>
      <family val="2"/>
    </font>
    <font>
      <i/>
      <sz val="10"/>
      <color theme="1"/>
      <name val="Arial"/>
      <family val="2"/>
    </font>
    <font>
      <b/>
      <sz val="8"/>
      <color theme="1"/>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FF00"/>
        <bgColor indexed="64"/>
      </patternFill>
    </fill>
    <fill>
      <patternFill patternType="solid">
        <fgColor theme="1" tint="0.15000000596046448"/>
        <bgColor indexed="64"/>
      </patternFill>
    </fill>
    <fill>
      <patternFill patternType="solid">
        <fgColor rgb="FF00B0F0"/>
        <bgColor indexed="64"/>
      </patternFill>
    </fill>
    <fill>
      <patternFill patternType="solid">
        <fgColor theme="2" tint="-0.09996999800205231"/>
        <bgColor indexed="64"/>
      </patternFill>
    </fill>
    <fill>
      <patternFill patternType="solid">
        <fgColor theme="2"/>
        <bgColor indexed="64"/>
      </patternFill>
    </fill>
    <fill>
      <patternFill patternType="solid">
        <fgColor rgb="FFFF0000"/>
        <bgColor indexed="64"/>
      </patternFill>
    </fill>
    <fill>
      <patternFill patternType="solid">
        <fgColor theme="0" tint="-0.04997999966144562"/>
        <bgColor indexed="64"/>
      </patternFill>
    </fill>
    <fill>
      <patternFill patternType="solid">
        <fgColor rgb="FFFFFFD5"/>
        <bgColor indexed="64"/>
      </patternFill>
    </fill>
    <fill>
      <patternFill patternType="solid">
        <fgColor theme="2" tint="-0.4999699890613556"/>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top style="thin"/>
      <bottom style="thin"/>
    </border>
    <border>
      <left style="thin"/>
      <right style="thin"/>
      <top/>
      <bottom/>
    </border>
    <border>
      <left style="thin"/>
      <right style="thin"/>
      <top style="thin"/>
      <bottom/>
    </border>
    <border>
      <left style="thin"/>
      <right/>
      <top/>
      <bottom style="thin"/>
    </border>
    <border>
      <left style="thin"/>
      <right/>
      <top/>
      <bottom/>
    </border>
    <border>
      <left/>
      <right style="thin"/>
      <top style="thin"/>
      <bottom/>
    </border>
    <border>
      <left style="thin"/>
      <right/>
      <top style="thin"/>
      <bottom/>
    </border>
    <border>
      <left/>
      <right/>
      <top/>
      <bottom style="thin"/>
    </border>
    <border>
      <left/>
      <right style="thin"/>
      <top/>
      <bottom/>
    </border>
    <border>
      <left/>
      <right/>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09">
    <xf numFmtId="0" fontId="0" fillId="0" borderId="0" xfId="0" applyAlignment="1">
      <alignment/>
    </xf>
    <xf numFmtId="0" fontId="54" fillId="0" borderId="0" xfId="0" applyFont="1" applyAlignment="1">
      <alignment/>
    </xf>
    <xf numFmtId="0" fontId="54" fillId="0" borderId="0" xfId="0" applyFont="1" applyBorder="1" applyAlignment="1">
      <alignment/>
    </xf>
    <xf numFmtId="0" fontId="54" fillId="33" borderId="0" xfId="0" applyFont="1" applyFill="1" applyAlignment="1">
      <alignment/>
    </xf>
    <xf numFmtId="2" fontId="54" fillId="0" borderId="0" xfId="0" applyNumberFormat="1" applyFont="1" applyBorder="1" applyAlignment="1">
      <alignment/>
    </xf>
    <xf numFmtId="0" fontId="2" fillId="0" borderId="0" xfId="0" applyFont="1" applyBorder="1" applyAlignment="1">
      <alignment/>
    </xf>
    <xf numFmtId="0" fontId="0" fillId="0" borderId="10" xfId="0" applyBorder="1" applyAlignment="1">
      <alignment/>
    </xf>
    <xf numFmtId="0" fontId="0" fillId="0" borderId="11" xfId="0" applyBorder="1" applyAlignment="1">
      <alignment/>
    </xf>
    <xf numFmtId="0" fontId="55" fillId="0" borderId="11" xfId="0" applyFont="1" applyBorder="1" applyAlignment="1">
      <alignment horizontal="center"/>
    </xf>
    <xf numFmtId="0" fontId="55" fillId="0" borderId="12" xfId="0" applyFont="1" applyBorder="1" applyAlignment="1">
      <alignment horizontal="center"/>
    </xf>
    <xf numFmtId="0" fontId="55" fillId="9" borderId="12" xfId="0" applyFont="1" applyFill="1" applyBorder="1" applyAlignment="1">
      <alignment horizontal="center"/>
    </xf>
    <xf numFmtId="0" fontId="55" fillId="9" borderId="13" xfId="0" applyFont="1" applyFill="1" applyBorder="1" applyAlignment="1">
      <alignment horizontal="center"/>
    </xf>
    <xf numFmtId="0" fontId="55" fillId="0" borderId="11" xfId="0" applyFont="1" applyBorder="1" applyAlignment="1" applyProtection="1">
      <alignment horizontal="center"/>
      <protection locked="0"/>
    </xf>
    <xf numFmtId="0" fontId="55" fillId="0" borderId="12" xfId="0" applyFont="1" applyBorder="1" applyAlignment="1" applyProtection="1">
      <alignment horizontal="center"/>
      <protection locked="0"/>
    </xf>
    <xf numFmtId="0" fontId="56" fillId="9" borderId="12" xfId="0" applyFont="1" applyFill="1" applyBorder="1" applyAlignment="1" applyProtection="1">
      <alignment horizontal="center"/>
      <protection locked="0"/>
    </xf>
    <xf numFmtId="0" fontId="57" fillId="0" borderId="12" xfId="0" applyFont="1" applyBorder="1" applyAlignment="1" applyProtection="1">
      <alignment horizontal="center"/>
      <protection locked="0"/>
    </xf>
    <xf numFmtId="0" fontId="56" fillId="34" borderId="12" xfId="0" applyFont="1" applyFill="1" applyBorder="1" applyAlignment="1" applyProtection="1">
      <alignment horizontal="center"/>
      <protection locked="0"/>
    </xf>
    <xf numFmtId="164" fontId="3" fillId="0" borderId="12" xfId="0" applyNumberFormat="1" applyFont="1" applyBorder="1" applyAlignment="1" applyProtection="1">
      <alignment horizontal="center"/>
      <protection locked="0"/>
    </xf>
    <xf numFmtId="0" fontId="56" fillId="0" borderId="10" xfId="0" applyFont="1" applyBorder="1" applyAlignment="1" applyProtection="1">
      <alignment/>
      <protection locked="0"/>
    </xf>
    <xf numFmtId="0" fontId="0" fillId="0" borderId="10" xfId="0" applyBorder="1" applyAlignment="1" applyProtection="1">
      <alignment/>
      <protection locked="0"/>
    </xf>
    <xf numFmtId="0" fontId="0" fillId="33" borderId="10" xfId="0" applyFill="1" applyBorder="1" applyAlignment="1" applyProtection="1">
      <alignment/>
      <protection locked="0"/>
    </xf>
    <xf numFmtId="0" fontId="58" fillId="0" borderId="14" xfId="0" applyFont="1" applyBorder="1" applyAlignment="1" applyProtection="1">
      <alignment/>
      <protection locked="0"/>
    </xf>
    <xf numFmtId="0" fontId="54" fillId="0" borderId="15" xfId="0" applyFont="1" applyBorder="1" applyAlignment="1" applyProtection="1">
      <alignment/>
      <protection locked="0"/>
    </xf>
    <xf numFmtId="0" fontId="54" fillId="0" borderId="16" xfId="0" applyFont="1" applyBorder="1" applyAlignment="1" applyProtection="1">
      <alignment/>
      <protection locked="0"/>
    </xf>
    <xf numFmtId="0" fontId="54" fillId="0" borderId="13" xfId="0" applyFont="1" applyBorder="1" applyAlignment="1" applyProtection="1">
      <alignment/>
      <protection locked="0"/>
    </xf>
    <xf numFmtId="0" fontId="54" fillId="0" borderId="17" xfId="0" applyFont="1" applyBorder="1" applyAlignment="1" applyProtection="1">
      <alignment/>
      <protection locked="0"/>
    </xf>
    <xf numFmtId="0" fontId="56" fillId="35" borderId="12" xfId="0" applyFont="1" applyFill="1" applyBorder="1" applyAlignment="1" applyProtection="1">
      <alignment horizontal="center"/>
      <protection locked="0"/>
    </xf>
    <xf numFmtId="0" fontId="54" fillId="0" borderId="0" xfId="0" applyFont="1" applyBorder="1" applyAlignment="1" applyProtection="1">
      <alignment/>
      <protection locked="0"/>
    </xf>
    <xf numFmtId="0" fontId="54" fillId="0" borderId="0" xfId="0" applyFont="1" applyBorder="1" applyAlignment="1">
      <alignment horizontal="center"/>
    </xf>
    <xf numFmtId="0" fontId="59" fillId="0" borderId="0" xfId="0" applyFont="1" applyAlignment="1">
      <alignment/>
    </xf>
    <xf numFmtId="0" fontId="56" fillId="36" borderId="0" xfId="0" applyFont="1" applyFill="1" applyBorder="1" applyAlignment="1" applyProtection="1">
      <alignment horizontal="center"/>
      <protection locked="0"/>
    </xf>
    <xf numFmtId="164" fontId="4" fillId="0" borderId="12" xfId="0" applyNumberFormat="1" applyFont="1" applyBorder="1" applyAlignment="1" applyProtection="1">
      <alignment horizontal="center"/>
      <protection locked="0"/>
    </xf>
    <xf numFmtId="0" fontId="57" fillId="33" borderId="12" xfId="0" applyFont="1" applyFill="1" applyBorder="1" applyAlignment="1" applyProtection="1">
      <alignment horizontal="center"/>
      <protection locked="0"/>
    </xf>
    <xf numFmtId="0" fontId="60" fillId="0" borderId="10" xfId="0" applyFont="1" applyBorder="1" applyAlignment="1">
      <alignment/>
    </xf>
    <xf numFmtId="0" fontId="61" fillId="0" borderId="10" xfId="0" applyFont="1" applyBorder="1" applyAlignment="1">
      <alignment/>
    </xf>
    <xf numFmtId="0" fontId="61" fillId="33" borderId="10" xfId="0" applyFont="1" applyFill="1" applyBorder="1" applyAlignment="1">
      <alignment/>
    </xf>
    <xf numFmtId="0" fontId="62" fillId="0" borderId="10" xfId="46" applyFont="1" applyBorder="1" applyAlignment="1">
      <alignment/>
    </xf>
    <xf numFmtId="0" fontId="63" fillId="37" borderId="12" xfId="0" applyFont="1" applyFill="1" applyBorder="1" applyAlignment="1" applyProtection="1">
      <alignment horizontal="center"/>
      <protection locked="0"/>
    </xf>
    <xf numFmtId="0" fontId="58" fillId="0" borderId="10" xfId="0" applyFont="1" applyBorder="1" applyAlignment="1" applyProtection="1">
      <alignment/>
      <protection locked="0"/>
    </xf>
    <xf numFmtId="0" fontId="58" fillId="33" borderId="10" xfId="0" applyFont="1" applyFill="1" applyBorder="1" applyAlignment="1" applyProtection="1">
      <alignment/>
      <protection locked="0"/>
    </xf>
    <xf numFmtId="0" fontId="56" fillId="36" borderId="12" xfId="0" applyFont="1" applyFill="1" applyBorder="1" applyAlignment="1" applyProtection="1">
      <alignment horizontal="center"/>
      <protection locked="0"/>
    </xf>
    <xf numFmtId="0" fontId="56" fillId="19" borderId="12" xfId="0" applyFont="1" applyFill="1" applyBorder="1" applyAlignment="1" applyProtection="1">
      <alignment horizontal="center"/>
      <protection locked="0"/>
    </xf>
    <xf numFmtId="0" fontId="56" fillId="38" borderId="12" xfId="0" applyFont="1" applyFill="1" applyBorder="1" applyAlignment="1" applyProtection="1">
      <alignment horizontal="center"/>
      <protection locked="0"/>
    </xf>
    <xf numFmtId="0" fontId="0" fillId="0" borderId="0" xfId="0" applyAlignment="1">
      <alignment/>
    </xf>
    <xf numFmtId="0" fontId="54" fillId="0" borderId="0" xfId="0" applyFont="1" applyAlignment="1">
      <alignment/>
    </xf>
    <xf numFmtId="0" fontId="54" fillId="39" borderId="15" xfId="0" applyFont="1" applyFill="1" applyBorder="1" applyAlignment="1" applyProtection="1">
      <alignment horizontal="center"/>
      <protection locked="0"/>
    </xf>
    <xf numFmtId="0" fontId="54" fillId="39" borderId="0" xfId="0" applyFont="1" applyFill="1" applyBorder="1" applyAlignment="1" applyProtection="1">
      <alignment/>
      <protection locked="0"/>
    </xf>
    <xf numFmtId="0" fontId="54" fillId="39" borderId="13" xfId="0" applyFont="1" applyFill="1" applyBorder="1" applyAlignment="1" applyProtection="1">
      <alignment horizontal="center"/>
      <protection locked="0"/>
    </xf>
    <xf numFmtId="0" fontId="2" fillId="40" borderId="0" xfId="0" applyFont="1" applyFill="1" applyBorder="1" applyAlignment="1" applyProtection="1">
      <alignment horizontal="left"/>
      <protection locked="0"/>
    </xf>
    <xf numFmtId="0" fontId="54" fillId="40" borderId="0" xfId="0" applyFont="1" applyFill="1" applyAlignment="1" applyProtection="1">
      <alignment horizontal="center"/>
      <protection locked="0"/>
    </xf>
    <xf numFmtId="0" fontId="54" fillId="40" borderId="0" xfId="0" applyFont="1" applyFill="1" applyAlignment="1" applyProtection="1">
      <alignment/>
      <protection locked="0"/>
    </xf>
    <xf numFmtId="0" fontId="54" fillId="40" borderId="16" xfId="0" applyFont="1" applyFill="1" applyBorder="1" applyAlignment="1" applyProtection="1">
      <alignment horizontal="center"/>
      <protection locked="0"/>
    </xf>
    <xf numFmtId="0" fontId="54" fillId="40" borderId="15" xfId="0" applyFont="1" applyFill="1" applyBorder="1" applyAlignment="1" applyProtection="1">
      <alignment horizontal="center"/>
      <protection locked="0"/>
    </xf>
    <xf numFmtId="0" fontId="2" fillId="40" borderId="0" xfId="0" applyFont="1" applyFill="1" applyBorder="1" applyAlignment="1" applyProtection="1">
      <alignment/>
      <protection locked="0"/>
    </xf>
    <xf numFmtId="164" fontId="2" fillId="40" borderId="15" xfId="0" applyNumberFormat="1" applyFont="1" applyFill="1" applyBorder="1" applyAlignment="1" applyProtection="1">
      <alignment horizontal="center"/>
      <protection locked="0"/>
    </xf>
    <xf numFmtId="0" fontId="54" fillId="40" borderId="15" xfId="0" applyFont="1" applyFill="1" applyBorder="1" applyAlignment="1" applyProtection="1">
      <alignment/>
      <protection locked="0"/>
    </xf>
    <xf numFmtId="0" fontId="54" fillId="40" borderId="13" xfId="0" applyFont="1" applyFill="1" applyBorder="1" applyAlignment="1" applyProtection="1">
      <alignment horizontal="center"/>
      <protection locked="0"/>
    </xf>
    <xf numFmtId="0" fontId="5" fillId="0" borderId="0" xfId="0" applyFont="1" applyBorder="1" applyAlignment="1">
      <alignment/>
    </xf>
    <xf numFmtId="0" fontId="56" fillId="41" borderId="12" xfId="0" applyFont="1" applyFill="1" applyBorder="1" applyAlignment="1" applyProtection="1">
      <alignment horizontal="center"/>
      <protection locked="0"/>
    </xf>
    <xf numFmtId="0" fontId="55" fillId="42" borderId="12" xfId="0" applyFont="1" applyFill="1" applyBorder="1" applyAlignment="1">
      <alignment/>
    </xf>
    <xf numFmtId="0" fontId="54" fillId="42" borderId="12" xfId="0" applyFont="1" applyFill="1" applyBorder="1" applyAlignment="1">
      <alignment horizontal="center"/>
    </xf>
    <xf numFmtId="0" fontId="55" fillId="42" borderId="12" xfId="0" applyFont="1" applyFill="1" applyBorder="1" applyAlignment="1">
      <alignment horizontal="center"/>
    </xf>
    <xf numFmtId="165" fontId="55" fillId="42" borderId="13" xfId="0" applyNumberFormat="1" applyFont="1" applyFill="1" applyBorder="1" applyAlignment="1" applyProtection="1">
      <alignment/>
      <protection locked="0"/>
    </xf>
    <xf numFmtId="165" fontId="55" fillId="42" borderId="15" xfId="0" applyNumberFormat="1" applyFont="1" applyFill="1" applyBorder="1" applyAlignment="1" applyProtection="1">
      <alignment/>
      <protection locked="0"/>
    </xf>
    <xf numFmtId="165" fontId="55" fillId="42" borderId="15" xfId="0" applyNumberFormat="1" applyFont="1" applyFill="1" applyBorder="1" applyAlignment="1">
      <alignment/>
    </xf>
    <xf numFmtId="165" fontId="55" fillId="42" borderId="13" xfId="0" applyNumberFormat="1" applyFont="1" applyFill="1" applyBorder="1" applyAlignment="1">
      <alignment/>
    </xf>
    <xf numFmtId="2" fontId="55" fillId="42" borderId="13" xfId="0" applyNumberFormat="1" applyFont="1" applyFill="1" applyBorder="1" applyAlignment="1">
      <alignment/>
    </xf>
    <xf numFmtId="165" fontId="55" fillId="42" borderId="18" xfId="0" applyNumberFormat="1" applyFont="1" applyFill="1" applyBorder="1" applyAlignment="1" applyProtection="1">
      <alignment/>
      <protection locked="0"/>
    </xf>
    <xf numFmtId="165" fontId="55" fillId="42" borderId="10" xfId="0" applyNumberFormat="1" applyFont="1" applyFill="1" applyBorder="1" applyAlignment="1" applyProtection="1">
      <alignment/>
      <protection locked="0"/>
    </xf>
    <xf numFmtId="165" fontId="55" fillId="42" borderId="10" xfId="0" applyNumberFormat="1" applyFont="1" applyFill="1" applyBorder="1" applyAlignment="1">
      <alignment/>
    </xf>
    <xf numFmtId="165" fontId="55" fillId="42" borderId="19" xfId="0" applyNumberFormat="1" applyFont="1" applyFill="1" applyBorder="1" applyAlignment="1">
      <alignment/>
    </xf>
    <xf numFmtId="0" fontId="55" fillId="42" borderId="16" xfId="0" applyFont="1" applyFill="1" applyBorder="1" applyAlignment="1">
      <alignment/>
    </xf>
    <xf numFmtId="165" fontId="55" fillId="42" borderId="12" xfId="0" applyNumberFormat="1" applyFont="1" applyFill="1" applyBorder="1" applyAlignment="1" applyProtection="1">
      <alignment/>
      <protection locked="0"/>
    </xf>
    <xf numFmtId="165" fontId="55" fillId="42" borderId="12" xfId="0" applyNumberFormat="1" applyFont="1" applyFill="1" applyBorder="1" applyAlignment="1">
      <alignment/>
    </xf>
    <xf numFmtId="0" fontId="55" fillId="42" borderId="15" xfId="0" applyFont="1" applyFill="1" applyBorder="1" applyAlignment="1">
      <alignment/>
    </xf>
    <xf numFmtId="0" fontId="54" fillId="42" borderId="14" xfId="0" applyFont="1" applyFill="1" applyBorder="1" applyAlignment="1" applyProtection="1">
      <alignment/>
      <protection locked="0"/>
    </xf>
    <xf numFmtId="0" fontId="55" fillId="42" borderId="10" xfId="0" applyFont="1" applyFill="1" applyBorder="1" applyAlignment="1" applyProtection="1">
      <alignment/>
      <protection locked="0"/>
    </xf>
    <xf numFmtId="2" fontId="55" fillId="42" borderId="10" xfId="0" applyNumberFormat="1" applyFont="1" applyFill="1" applyBorder="1" applyAlignment="1">
      <alignment/>
    </xf>
    <xf numFmtId="0" fontId="54" fillId="42" borderId="10" xfId="0" applyFont="1" applyFill="1" applyBorder="1" applyAlignment="1">
      <alignment/>
    </xf>
    <xf numFmtId="0" fontId="54" fillId="42" borderId="11" xfId="0" applyFont="1" applyFill="1" applyBorder="1" applyAlignment="1">
      <alignment/>
    </xf>
    <xf numFmtId="2" fontId="55" fillId="42" borderId="12" xfId="0" applyNumberFormat="1" applyFont="1" applyFill="1" applyBorder="1" applyAlignment="1">
      <alignment/>
    </xf>
    <xf numFmtId="165" fontId="55" fillId="42" borderId="20" xfId="0" applyNumberFormat="1" applyFont="1" applyFill="1" applyBorder="1" applyAlignment="1" applyProtection="1">
      <alignment/>
      <protection locked="0"/>
    </xf>
    <xf numFmtId="165" fontId="55" fillId="42" borderId="21" xfId="0" applyNumberFormat="1" applyFont="1" applyFill="1" applyBorder="1" applyAlignment="1" applyProtection="1">
      <alignment/>
      <protection locked="0"/>
    </xf>
    <xf numFmtId="165" fontId="55" fillId="42" borderId="21" xfId="0" applyNumberFormat="1" applyFont="1" applyFill="1" applyBorder="1" applyAlignment="1">
      <alignment/>
    </xf>
    <xf numFmtId="165" fontId="55" fillId="42" borderId="22" xfId="0" applyNumberFormat="1" applyFont="1" applyFill="1" applyBorder="1" applyAlignment="1">
      <alignment/>
    </xf>
    <xf numFmtId="165" fontId="55" fillId="42" borderId="16" xfId="0" applyNumberFormat="1" applyFont="1" applyFill="1" applyBorder="1" applyAlignment="1">
      <alignment/>
    </xf>
    <xf numFmtId="165" fontId="55" fillId="42" borderId="11" xfId="0" applyNumberFormat="1" applyFont="1" applyFill="1" applyBorder="1" applyAlignment="1">
      <alignment/>
    </xf>
    <xf numFmtId="0" fontId="54" fillId="42" borderId="20" xfId="0" applyFont="1" applyFill="1" applyBorder="1" applyAlignment="1" applyProtection="1">
      <alignment/>
      <protection locked="0"/>
    </xf>
    <xf numFmtId="0" fontId="54" fillId="42" borderId="23" xfId="0" applyFont="1" applyFill="1" applyBorder="1" applyAlignment="1">
      <alignment/>
    </xf>
    <xf numFmtId="0" fontId="54" fillId="42" borderId="0" xfId="0" applyFont="1" applyFill="1" applyAlignment="1">
      <alignment/>
    </xf>
    <xf numFmtId="165" fontId="55" fillId="42" borderId="14" xfId="0" applyNumberFormat="1" applyFont="1" applyFill="1" applyBorder="1" applyAlignment="1" applyProtection="1">
      <alignment/>
      <protection locked="0"/>
    </xf>
    <xf numFmtId="165" fontId="55" fillId="42" borderId="24" xfId="0" applyNumberFormat="1" applyFont="1" applyFill="1" applyBorder="1" applyAlignment="1">
      <alignment/>
    </xf>
    <xf numFmtId="2" fontId="54" fillId="42" borderId="10" xfId="0" applyNumberFormat="1" applyFont="1" applyFill="1" applyBorder="1" applyAlignment="1">
      <alignment/>
    </xf>
    <xf numFmtId="2" fontId="54" fillId="42" borderId="11" xfId="0" applyNumberFormat="1" applyFont="1" applyFill="1" applyBorder="1" applyAlignment="1">
      <alignment/>
    </xf>
    <xf numFmtId="0" fontId="54" fillId="43" borderId="0" xfId="0" applyFont="1" applyFill="1" applyBorder="1" applyAlignment="1">
      <alignment/>
    </xf>
    <xf numFmtId="0" fontId="0" fillId="43" borderId="0" xfId="0" applyFill="1" applyAlignment="1">
      <alignment horizontal="center"/>
    </xf>
    <xf numFmtId="0" fontId="54" fillId="43" borderId="0" xfId="0" applyFont="1" applyFill="1" applyAlignment="1">
      <alignment/>
    </xf>
    <xf numFmtId="0" fontId="56" fillId="33" borderId="12" xfId="0" applyFont="1" applyFill="1" applyBorder="1" applyAlignment="1" applyProtection="1">
      <alignment horizontal="center"/>
      <protection locked="0"/>
    </xf>
    <xf numFmtId="0" fontId="54" fillId="0" borderId="0" xfId="0" applyFont="1" applyAlignment="1">
      <alignment horizontal="center"/>
    </xf>
    <xf numFmtId="0" fontId="64" fillId="0" borderId="0" xfId="0" applyFont="1" applyAlignment="1">
      <alignment horizontal="center"/>
    </xf>
    <xf numFmtId="0" fontId="54" fillId="0" borderId="0" xfId="0" applyFont="1" applyBorder="1" applyAlignment="1">
      <alignment/>
    </xf>
    <xf numFmtId="0" fontId="65" fillId="39" borderId="0" xfId="0" applyFont="1" applyFill="1" applyAlignment="1">
      <alignment/>
    </xf>
    <xf numFmtId="0" fontId="54" fillId="39" borderId="0" xfId="0" applyFont="1" applyFill="1" applyAlignment="1">
      <alignment/>
    </xf>
    <xf numFmtId="0" fontId="56" fillId="39" borderId="0" xfId="0" applyFont="1" applyFill="1" applyAlignment="1">
      <alignment/>
    </xf>
    <xf numFmtId="0" fontId="59" fillId="39" borderId="15" xfId="0" applyFont="1" applyFill="1" applyBorder="1" applyAlignment="1">
      <alignment/>
    </xf>
    <xf numFmtId="0" fontId="54" fillId="25" borderId="12" xfId="0" applyFont="1" applyFill="1" applyBorder="1" applyAlignment="1" applyProtection="1">
      <alignment horizontal="center"/>
      <protection locked="0"/>
    </xf>
    <xf numFmtId="0" fontId="54" fillId="44" borderId="12" xfId="0" applyFont="1" applyFill="1" applyBorder="1" applyAlignment="1" applyProtection="1">
      <alignment horizontal="center"/>
      <protection locked="0"/>
    </xf>
    <xf numFmtId="0" fontId="64" fillId="0" borderId="22" xfId="0" applyFont="1" applyBorder="1" applyAlignment="1">
      <alignment horizontal="right" wrapText="1"/>
    </xf>
    <xf numFmtId="0" fontId="0" fillId="0" borderId="22" xfId="0" applyBorder="1" applyAlignment="1">
      <alignment horizontal="righ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hichtplanfibel.d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51"/>
  <sheetViews>
    <sheetView tabSelected="1" zoomScale="85" zoomScaleNormal="85" zoomScalePageLayoutView="0" workbookViewId="0" topLeftCell="A1">
      <selection activeCell="AJ62" sqref="A1:AJ62"/>
    </sheetView>
  </sheetViews>
  <sheetFormatPr defaultColWidth="11.00390625" defaultRowHeight="12.75"/>
  <cols>
    <col min="1" max="1" width="8.875" style="1" customWidth="1"/>
    <col min="2" max="6" width="3.50390625" style="1" customWidth="1"/>
    <col min="7" max="8" width="3.50390625" style="3" customWidth="1"/>
    <col min="9" max="13" width="3.50390625" style="1" customWidth="1"/>
    <col min="14" max="15" width="3.50390625" style="3" customWidth="1"/>
    <col min="16" max="20" width="3.50390625" style="1" customWidth="1"/>
    <col min="21" max="22" width="3.50390625" style="3" customWidth="1"/>
    <col min="23" max="27" width="3.50390625" style="1" customWidth="1"/>
    <col min="28" max="29" width="3.50390625" style="3" customWidth="1"/>
    <col min="30" max="30" width="5.50390625" style="1" customWidth="1"/>
    <col min="31" max="32" width="5.875" style="1" customWidth="1"/>
    <col min="33" max="33" width="5.625" style="1" customWidth="1"/>
    <col min="34" max="34" width="6.00390625" style="1" customWidth="1"/>
    <col min="35" max="35" width="5.25390625" style="1" customWidth="1"/>
    <col min="36" max="36" width="2.00390625" style="1" customWidth="1"/>
    <col min="37" max="16384" width="11.00390625" style="1" customWidth="1"/>
  </cols>
  <sheetData>
    <row r="1" spans="1:35" ht="12.75">
      <c r="A1" s="21" t="s">
        <v>23</v>
      </c>
      <c r="B1" s="19"/>
      <c r="C1" s="19"/>
      <c r="D1" s="19"/>
      <c r="E1" s="38"/>
      <c r="F1" s="38"/>
      <c r="G1" s="39"/>
      <c r="H1" s="39"/>
      <c r="I1" s="38"/>
      <c r="J1" s="19"/>
      <c r="K1" s="18" t="s">
        <v>44</v>
      </c>
      <c r="L1" s="19"/>
      <c r="M1" s="19"/>
      <c r="N1" s="20"/>
      <c r="O1" s="20"/>
      <c r="P1" s="19"/>
      <c r="Q1" s="19"/>
      <c r="R1" s="19"/>
      <c r="S1" s="19"/>
      <c r="T1" s="19"/>
      <c r="U1" s="20"/>
      <c r="V1" s="20"/>
      <c r="W1" s="19"/>
      <c r="X1" s="34" t="s">
        <v>32</v>
      </c>
      <c r="Y1" s="34"/>
      <c r="Z1" s="34"/>
      <c r="AA1" s="34"/>
      <c r="AB1" s="35"/>
      <c r="AC1" s="35"/>
      <c r="AD1" s="36" t="s">
        <v>43</v>
      </c>
      <c r="AE1" s="34"/>
      <c r="AF1" s="34"/>
      <c r="AG1" s="33"/>
      <c r="AH1" s="6"/>
      <c r="AI1" s="7"/>
    </row>
    <row r="2" spans="1:35" ht="12.75">
      <c r="A2" s="23"/>
      <c r="B2" s="8" t="s">
        <v>0</v>
      </c>
      <c r="C2" s="9" t="s">
        <v>1</v>
      </c>
      <c r="D2" s="9" t="s">
        <v>2</v>
      </c>
      <c r="E2" s="9" t="s">
        <v>3</v>
      </c>
      <c r="F2" s="9" t="s">
        <v>4</v>
      </c>
      <c r="G2" s="10" t="s">
        <v>5</v>
      </c>
      <c r="H2" s="10" t="s">
        <v>6</v>
      </c>
      <c r="I2" s="9" t="s">
        <v>0</v>
      </c>
      <c r="J2" s="9" t="s">
        <v>1</v>
      </c>
      <c r="K2" s="9" t="s">
        <v>2</v>
      </c>
      <c r="L2" s="9" t="s">
        <v>3</v>
      </c>
      <c r="M2" s="9" t="s">
        <v>4</v>
      </c>
      <c r="N2" s="10" t="s">
        <v>5</v>
      </c>
      <c r="O2" s="10" t="s">
        <v>6</v>
      </c>
      <c r="P2" s="9" t="s">
        <v>0</v>
      </c>
      <c r="Q2" s="9" t="s">
        <v>1</v>
      </c>
      <c r="R2" s="9" t="s">
        <v>2</v>
      </c>
      <c r="S2" s="9" t="s">
        <v>3</v>
      </c>
      <c r="T2" s="9" t="s">
        <v>4</v>
      </c>
      <c r="U2" s="10" t="s">
        <v>5</v>
      </c>
      <c r="V2" s="10" t="s">
        <v>6</v>
      </c>
      <c r="W2" s="9" t="s">
        <v>0</v>
      </c>
      <c r="X2" s="9" t="s">
        <v>1</v>
      </c>
      <c r="Y2" s="9" t="s">
        <v>2</v>
      </c>
      <c r="Z2" s="9" t="s">
        <v>3</v>
      </c>
      <c r="AA2" s="9" t="s">
        <v>4</v>
      </c>
      <c r="AB2" s="10" t="s">
        <v>5</v>
      </c>
      <c r="AC2" s="11" t="s">
        <v>6</v>
      </c>
      <c r="AD2" s="59" t="s">
        <v>8</v>
      </c>
      <c r="AE2" s="60" t="s">
        <v>9</v>
      </c>
      <c r="AF2" s="60" t="s">
        <v>10</v>
      </c>
      <c r="AG2" s="60" t="s">
        <v>11</v>
      </c>
      <c r="AH2" s="61" t="s">
        <v>12</v>
      </c>
      <c r="AI2" s="59" t="s">
        <v>17</v>
      </c>
    </row>
    <row r="3" spans="1:35" ht="12.75">
      <c r="A3" s="22"/>
      <c r="B3" s="12">
        <v>25</v>
      </c>
      <c r="C3" s="13">
        <v>26</v>
      </c>
      <c r="D3" s="12">
        <v>27</v>
      </c>
      <c r="E3" s="13">
        <v>28</v>
      </c>
      <c r="F3" s="12">
        <v>1</v>
      </c>
      <c r="G3" s="13">
        <v>2</v>
      </c>
      <c r="H3" s="12">
        <v>3</v>
      </c>
      <c r="I3" s="13">
        <v>4</v>
      </c>
      <c r="J3" s="12">
        <v>5</v>
      </c>
      <c r="K3" s="13">
        <v>6</v>
      </c>
      <c r="L3" s="12">
        <v>7</v>
      </c>
      <c r="M3" s="13">
        <v>8</v>
      </c>
      <c r="N3" s="12">
        <v>9</v>
      </c>
      <c r="O3" s="13">
        <v>10</v>
      </c>
      <c r="P3" s="12">
        <v>11</v>
      </c>
      <c r="Q3" s="13">
        <v>12</v>
      </c>
      <c r="R3" s="12">
        <v>13</v>
      </c>
      <c r="S3" s="13">
        <v>14</v>
      </c>
      <c r="T3" s="12">
        <v>15</v>
      </c>
      <c r="U3" s="13">
        <v>16</v>
      </c>
      <c r="V3" s="12">
        <v>17</v>
      </c>
      <c r="W3" s="13">
        <v>18</v>
      </c>
      <c r="X3" s="12">
        <v>19</v>
      </c>
      <c r="Y3" s="13">
        <v>20</v>
      </c>
      <c r="Z3" s="12">
        <v>21</v>
      </c>
      <c r="AA3" s="13">
        <v>22</v>
      </c>
      <c r="AB3" s="12">
        <v>23</v>
      </c>
      <c r="AC3" s="13">
        <v>24</v>
      </c>
      <c r="AD3" s="62">
        <f>SUM(AD5:AD44)</f>
        <v>0</v>
      </c>
      <c r="AE3" s="63">
        <f>SUM(AE5:AE36)</f>
        <v>1640</v>
      </c>
      <c r="AF3" s="64">
        <f>SUM(AF5:AF36)</f>
        <v>1376</v>
      </c>
      <c r="AG3" s="64">
        <f>SUM(AG5:AG45)</f>
        <v>-310.79999999999995</v>
      </c>
      <c r="AH3" s="65">
        <f>SUM(AH5:AH45)</f>
        <v>-310.79999999999995</v>
      </c>
      <c r="AI3" s="66">
        <f>SUM(AI4:AI15)</f>
        <v>52</v>
      </c>
    </row>
    <row r="4" spans="1:36" ht="12.75">
      <c r="A4" s="23">
        <v>1</v>
      </c>
      <c r="B4" s="14" t="s">
        <v>21</v>
      </c>
      <c r="C4" s="14" t="s">
        <v>14</v>
      </c>
      <c r="D4" s="14" t="s">
        <v>21</v>
      </c>
      <c r="E4" s="14" t="s">
        <v>21</v>
      </c>
      <c r="F4" s="14" t="s">
        <v>21</v>
      </c>
      <c r="G4" s="15" t="s">
        <v>7</v>
      </c>
      <c r="H4" s="15" t="s">
        <v>7</v>
      </c>
      <c r="I4" s="16" t="s">
        <v>19</v>
      </c>
      <c r="J4" s="16" t="s">
        <v>20</v>
      </c>
      <c r="K4" s="16" t="s">
        <v>20</v>
      </c>
      <c r="L4" s="16" t="s">
        <v>20</v>
      </c>
      <c r="M4" s="16" t="s">
        <v>20</v>
      </c>
      <c r="N4" s="16" t="s">
        <v>20</v>
      </c>
      <c r="O4" s="14" t="s">
        <v>21</v>
      </c>
      <c r="P4" s="14" t="s">
        <v>21</v>
      </c>
      <c r="Q4" s="15" t="s">
        <v>7</v>
      </c>
      <c r="R4" s="14" t="s">
        <v>21</v>
      </c>
      <c r="S4" s="14" t="s">
        <v>21</v>
      </c>
      <c r="T4" s="15" t="s">
        <v>7</v>
      </c>
      <c r="U4" s="15" t="s">
        <v>7</v>
      </c>
      <c r="V4" s="15" t="s">
        <v>7</v>
      </c>
      <c r="W4" s="16" t="s">
        <v>20</v>
      </c>
      <c r="X4" s="16" t="s">
        <v>20</v>
      </c>
      <c r="Y4" s="16" t="s">
        <v>20</v>
      </c>
      <c r="Z4" s="16" t="s">
        <v>20</v>
      </c>
      <c r="AA4" s="15" t="s">
        <v>7</v>
      </c>
      <c r="AB4" s="15" t="s">
        <v>7</v>
      </c>
      <c r="AC4" s="15" t="s">
        <v>7</v>
      </c>
      <c r="AD4" s="67"/>
      <c r="AE4" s="68"/>
      <c r="AF4" s="69"/>
      <c r="AG4" s="69"/>
      <c r="AH4" s="70"/>
      <c r="AI4" s="71"/>
      <c r="AJ4" s="1">
        <f>COUNTIF(B4:AC4,"B*")+COUNTIF(B4:AC4,"R*")+COUNTIF(B4:AC4,"Sa")+COUNTIF(B4:AC4,"So")</f>
        <v>1</v>
      </c>
    </row>
    <row r="5" spans="1:35" ht="12.75">
      <c r="A5" s="22"/>
      <c r="B5" s="17">
        <f aca="true" t="shared" si="0" ref="B5:AC5">IF(ISNA(VLOOKUP(B4,Werte,5,FALSE)),"",VLOOKUP(B4,Werte,5,FALSE))</f>
        <v>7.7</v>
      </c>
      <c r="C5" s="17">
        <f t="shared" si="0"/>
        <v>9</v>
      </c>
      <c r="D5" s="17">
        <f t="shared" si="0"/>
        <v>7.7</v>
      </c>
      <c r="E5" s="17">
        <f t="shared" si="0"/>
        <v>7.7</v>
      </c>
      <c r="F5" s="17">
        <f t="shared" si="0"/>
        <v>7.7</v>
      </c>
      <c r="G5" s="17">
        <f t="shared" si="0"/>
        <v>0</v>
      </c>
      <c r="H5" s="17">
        <f t="shared" si="0"/>
        <v>0</v>
      </c>
      <c r="I5" s="17">
        <f t="shared" si="0"/>
        <v>6</v>
      </c>
      <c r="J5" s="17">
        <f t="shared" si="0"/>
        <v>7.7</v>
      </c>
      <c r="K5" s="17">
        <f t="shared" si="0"/>
        <v>7.7</v>
      </c>
      <c r="L5" s="17">
        <f t="shared" si="0"/>
        <v>7.7</v>
      </c>
      <c r="M5" s="17">
        <f t="shared" si="0"/>
        <v>7.7</v>
      </c>
      <c r="N5" s="17">
        <f t="shared" si="0"/>
        <v>7.7</v>
      </c>
      <c r="O5" s="17">
        <f t="shared" si="0"/>
        <v>7.7</v>
      </c>
      <c r="P5" s="17">
        <f t="shared" si="0"/>
        <v>7.7</v>
      </c>
      <c r="Q5" s="17">
        <f t="shared" si="0"/>
        <v>0</v>
      </c>
      <c r="R5" s="17">
        <f t="shared" si="0"/>
        <v>7.7</v>
      </c>
      <c r="S5" s="17">
        <f t="shared" si="0"/>
        <v>7.7</v>
      </c>
      <c r="T5" s="17">
        <f t="shared" si="0"/>
        <v>0</v>
      </c>
      <c r="U5" s="17">
        <f t="shared" si="0"/>
        <v>0</v>
      </c>
      <c r="V5" s="17">
        <f t="shared" si="0"/>
        <v>0</v>
      </c>
      <c r="W5" s="17">
        <f t="shared" si="0"/>
        <v>7.7</v>
      </c>
      <c r="X5" s="17">
        <f t="shared" si="0"/>
        <v>7.7</v>
      </c>
      <c r="Y5" s="17">
        <f t="shared" si="0"/>
        <v>7.7</v>
      </c>
      <c r="Z5" s="17">
        <f t="shared" si="0"/>
        <v>7.7</v>
      </c>
      <c r="AA5" s="17">
        <f t="shared" si="0"/>
        <v>0</v>
      </c>
      <c r="AB5" s="17">
        <f t="shared" si="0"/>
        <v>0</v>
      </c>
      <c r="AC5" s="17">
        <f t="shared" si="0"/>
        <v>0</v>
      </c>
      <c r="AD5" s="72">
        <v>0</v>
      </c>
      <c r="AE5" s="63">
        <v>154</v>
      </c>
      <c r="AF5" s="64">
        <f>SUM(B5:AC5)</f>
        <v>145.9</v>
      </c>
      <c r="AG5" s="64">
        <f>SUM(AF5-AE5)</f>
        <v>-8.099999999999994</v>
      </c>
      <c r="AH5" s="73">
        <f>SUM(AD5+AG5)</f>
        <v>-8.099999999999994</v>
      </c>
      <c r="AI5" s="74"/>
    </row>
    <row r="6" spans="1:35" ht="12.75">
      <c r="A6" s="24"/>
      <c r="B6" s="31">
        <f aca="true" t="shared" si="1" ref="B6:W6">IF(ISNA(VLOOKUP(B4,WerteBD,7,FALSE)),"",VLOOKUP(B4,WerteBD,7,FALSE))</f>
      </c>
      <c r="C6" s="31">
        <f t="shared" si="1"/>
        <v>5</v>
      </c>
      <c r="D6" s="31">
        <f t="shared" si="1"/>
      </c>
      <c r="E6" s="31">
        <f t="shared" si="1"/>
      </c>
      <c r="F6" s="31">
        <f t="shared" si="1"/>
      </c>
      <c r="G6" s="31">
        <f t="shared" si="1"/>
      </c>
      <c r="H6" s="31">
        <f t="shared" si="1"/>
      </c>
      <c r="I6" s="31">
        <f t="shared" si="1"/>
      </c>
      <c r="J6" s="31">
        <f t="shared" si="1"/>
      </c>
      <c r="K6" s="31">
        <f t="shared" si="1"/>
      </c>
      <c r="L6" s="31">
        <f t="shared" si="1"/>
      </c>
      <c r="M6" s="31">
        <f t="shared" si="1"/>
      </c>
      <c r="N6" s="31">
        <f t="shared" si="1"/>
      </c>
      <c r="O6" s="31">
        <f t="shared" si="1"/>
      </c>
      <c r="P6" s="31">
        <f t="shared" si="1"/>
      </c>
      <c r="Q6" s="31">
        <f t="shared" si="1"/>
      </c>
      <c r="R6" s="31">
        <f t="shared" si="1"/>
      </c>
      <c r="S6" s="31">
        <f t="shared" si="1"/>
      </c>
      <c r="T6" s="31">
        <f t="shared" si="1"/>
      </c>
      <c r="U6" s="31">
        <f t="shared" si="1"/>
      </c>
      <c r="V6" s="31">
        <f t="shared" si="1"/>
      </c>
      <c r="W6" s="31">
        <f t="shared" si="1"/>
      </c>
      <c r="X6" s="31">
        <f aca="true" t="shared" si="2" ref="X6:AC6">IF(ISNA(VLOOKUP(X4,WerteBD,7,FALSE)),"",VLOOKUP(X4,WerteBD,7,FALSE))</f>
      </c>
      <c r="Y6" s="31">
        <f t="shared" si="2"/>
      </c>
      <c r="Z6" s="31">
        <f t="shared" si="2"/>
      </c>
      <c r="AA6" s="31">
        <f t="shared" si="2"/>
      </c>
      <c r="AB6" s="31">
        <f t="shared" si="2"/>
      </c>
      <c r="AC6" s="31">
        <f t="shared" si="2"/>
      </c>
      <c r="AD6" s="75"/>
      <c r="AE6" s="76" t="s">
        <v>18</v>
      </c>
      <c r="AF6" s="77">
        <f>SUM(AI6)*0.9</f>
        <v>4.5</v>
      </c>
      <c r="AG6" s="78"/>
      <c r="AH6" s="79"/>
      <c r="AI6" s="80">
        <f>SUM(B6:AC6)</f>
        <v>5</v>
      </c>
    </row>
    <row r="7" spans="1:36" ht="12.75">
      <c r="A7" s="22">
        <v>2</v>
      </c>
      <c r="B7" s="16" t="s">
        <v>20</v>
      </c>
      <c r="C7" s="16" t="s">
        <v>20</v>
      </c>
      <c r="D7" s="16" t="s">
        <v>20</v>
      </c>
      <c r="E7" s="16" t="s">
        <v>20</v>
      </c>
      <c r="F7" s="16" t="s">
        <v>20</v>
      </c>
      <c r="G7" s="16" t="s">
        <v>20</v>
      </c>
      <c r="H7" s="14" t="s">
        <v>21</v>
      </c>
      <c r="I7" s="14" t="s">
        <v>21</v>
      </c>
      <c r="J7" s="15" t="s">
        <v>7</v>
      </c>
      <c r="K7" s="14" t="s">
        <v>21</v>
      </c>
      <c r="L7" s="14" t="s">
        <v>21</v>
      </c>
      <c r="M7" s="15" t="s">
        <v>7</v>
      </c>
      <c r="N7" s="30" t="s">
        <v>5</v>
      </c>
      <c r="O7" s="15" t="s">
        <v>7</v>
      </c>
      <c r="P7" s="16" t="s">
        <v>20</v>
      </c>
      <c r="Q7" s="16" t="s">
        <v>20</v>
      </c>
      <c r="R7" s="16" t="s">
        <v>20</v>
      </c>
      <c r="S7" s="16" t="s">
        <v>20</v>
      </c>
      <c r="T7" s="15" t="s">
        <v>7</v>
      </c>
      <c r="U7" s="15" t="s">
        <v>7</v>
      </c>
      <c r="V7" s="40" t="s">
        <v>6</v>
      </c>
      <c r="W7" s="14" t="s">
        <v>21</v>
      </c>
      <c r="X7" s="14" t="s">
        <v>21</v>
      </c>
      <c r="Y7" s="14" t="s">
        <v>21</v>
      </c>
      <c r="Z7" s="14" t="s">
        <v>21</v>
      </c>
      <c r="AA7" s="14" t="s">
        <v>21</v>
      </c>
      <c r="AB7" s="15" t="s">
        <v>7</v>
      </c>
      <c r="AC7" s="15" t="s">
        <v>7</v>
      </c>
      <c r="AD7" s="81"/>
      <c r="AE7" s="82"/>
      <c r="AF7" s="83"/>
      <c r="AG7" s="83"/>
      <c r="AH7" s="70"/>
      <c r="AI7" s="74"/>
      <c r="AJ7" s="1">
        <f>COUNTIF(B7:AC7,"B*")+COUNTIF(B7:AC7,"R*")+COUNTIF(B7:AC7,"Sa")+COUNTIF(B7:AC7,"So")</f>
        <v>2</v>
      </c>
    </row>
    <row r="8" spans="1:35" ht="12.75">
      <c r="A8" s="22"/>
      <c r="B8" s="17">
        <f aca="true" t="shared" si="3" ref="B8:AC8">IF(ISNA(VLOOKUP(B7,Werte,5,FALSE)),"",VLOOKUP(B7,Werte,5,FALSE))</f>
        <v>7.7</v>
      </c>
      <c r="C8" s="17">
        <f t="shared" si="3"/>
        <v>7.7</v>
      </c>
      <c r="D8" s="17">
        <f t="shared" si="3"/>
        <v>7.7</v>
      </c>
      <c r="E8" s="17">
        <f t="shared" si="3"/>
        <v>7.7</v>
      </c>
      <c r="F8" s="17">
        <f t="shared" si="3"/>
        <v>7.7</v>
      </c>
      <c r="G8" s="17">
        <f t="shared" si="3"/>
        <v>7.7</v>
      </c>
      <c r="H8" s="17">
        <f t="shared" si="3"/>
        <v>7.7</v>
      </c>
      <c r="I8" s="17">
        <f t="shared" si="3"/>
        <v>7.7</v>
      </c>
      <c r="J8" s="17">
        <f t="shared" si="3"/>
        <v>0</v>
      </c>
      <c r="K8" s="17">
        <f t="shared" si="3"/>
        <v>7.7</v>
      </c>
      <c r="L8" s="17">
        <f t="shared" si="3"/>
        <v>7.7</v>
      </c>
      <c r="M8" s="17">
        <f t="shared" si="3"/>
        <v>0</v>
      </c>
      <c r="N8" s="17">
        <f t="shared" si="3"/>
        <v>0</v>
      </c>
      <c r="O8" s="17">
        <f t="shared" si="3"/>
        <v>0</v>
      </c>
      <c r="P8" s="17">
        <f t="shared" si="3"/>
        <v>7.7</v>
      </c>
      <c r="Q8" s="17">
        <f t="shared" si="3"/>
        <v>7.7</v>
      </c>
      <c r="R8" s="17">
        <f t="shared" si="3"/>
        <v>7.7</v>
      </c>
      <c r="S8" s="17">
        <f t="shared" si="3"/>
        <v>7.7</v>
      </c>
      <c r="T8" s="17">
        <f t="shared" si="3"/>
        <v>0</v>
      </c>
      <c r="U8" s="17">
        <f t="shared" si="3"/>
        <v>0</v>
      </c>
      <c r="V8" s="17">
        <f t="shared" si="3"/>
        <v>0</v>
      </c>
      <c r="W8" s="17">
        <f t="shared" si="3"/>
        <v>7.7</v>
      </c>
      <c r="X8" s="17">
        <f t="shared" si="3"/>
        <v>7.7</v>
      </c>
      <c r="Y8" s="17">
        <f t="shared" si="3"/>
        <v>7.7</v>
      </c>
      <c r="Z8" s="17">
        <f t="shared" si="3"/>
        <v>7.7</v>
      </c>
      <c r="AA8" s="17">
        <f t="shared" si="3"/>
        <v>7.7</v>
      </c>
      <c r="AB8" s="17">
        <f t="shared" si="3"/>
        <v>0</v>
      </c>
      <c r="AC8" s="17">
        <f t="shared" si="3"/>
        <v>0</v>
      </c>
      <c r="AD8" s="72">
        <v>0</v>
      </c>
      <c r="AE8" s="63">
        <v>154</v>
      </c>
      <c r="AF8" s="64">
        <f>SUM(B8:AC8)</f>
        <v>146.3</v>
      </c>
      <c r="AG8" s="64">
        <f>SUM(AF8-AE8)</f>
        <v>-7.699999999999989</v>
      </c>
      <c r="AH8" s="73">
        <f>SUM(AD8+AG8)</f>
        <v>-7.699999999999989</v>
      </c>
      <c r="AI8" s="74"/>
    </row>
    <row r="9" spans="1:35" ht="12.75">
      <c r="A9" s="24"/>
      <c r="B9" s="31">
        <f aca="true" t="shared" si="4" ref="B9:AC9">IF(ISNA(VLOOKUP(B7,WerteBD,7,FALSE)),"",VLOOKUP(B7,WerteBD,7,FALSE))</f>
      </c>
      <c r="C9" s="31">
        <f t="shared" si="4"/>
      </c>
      <c r="D9" s="31">
        <f t="shared" si="4"/>
      </c>
      <c r="E9" s="31">
        <f t="shared" si="4"/>
      </c>
      <c r="F9" s="31">
        <f t="shared" si="4"/>
      </c>
      <c r="G9" s="31">
        <f t="shared" si="4"/>
      </c>
      <c r="H9" s="31">
        <f t="shared" si="4"/>
      </c>
      <c r="I9" s="31">
        <f t="shared" si="4"/>
      </c>
      <c r="J9" s="31">
        <f t="shared" si="4"/>
      </c>
      <c r="K9" s="31">
        <f t="shared" si="4"/>
      </c>
      <c r="L9" s="31">
        <f t="shared" si="4"/>
      </c>
      <c r="M9" s="31">
        <f t="shared" si="4"/>
      </c>
      <c r="N9" s="31">
        <f t="shared" si="4"/>
        <v>24</v>
      </c>
      <c r="O9" s="31">
        <f t="shared" si="4"/>
      </c>
      <c r="P9" s="31">
        <f t="shared" si="4"/>
      </c>
      <c r="Q9" s="31">
        <f t="shared" si="4"/>
      </c>
      <c r="R9" s="31">
        <f t="shared" si="4"/>
      </c>
      <c r="S9" s="31">
        <f t="shared" si="4"/>
      </c>
      <c r="T9" s="31">
        <f t="shared" si="4"/>
      </c>
      <c r="U9" s="31">
        <f t="shared" si="4"/>
      </c>
      <c r="V9" s="31">
        <f t="shared" si="4"/>
        <v>23</v>
      </c>
      <c r="W9" s="31">
        <f t="shared" si="4"/>
      </c>
      <c r="X9" s="31">
        <f t="shared" si="4"/>
      </c>
      <c r="Y9" s="31">
        <f t="shared" si="4"/>
      </c>
      <c r="Z9" s="31">
        <f t="shared" si="4"/>
      </c>
      <c r="AA9" s="31">
        <f t="shared" si="4"/>
      </c>
      <c r="AB9" s="31">
        <f t="shared" si="4"/>
      </c>
      <c r="AC9" s="31">
        <f t="shared" si="4"/>
      </c>
      <c r="AD9" s="75"/>
      <c r="AE9" s="76" t="s">
        <v>18</v>
      </c>
      <c r="AF9" s="77">
        <f>SUM(AI9)*0.9</f>
        <v>42.300000000000004</v>
      </c>
      <c r="AG9" s="78"/>
      <c r="AH9" s="79"/>
      <c r="AI9" s="80">
        <f>SUM(B9:AC9)</f>
        <v>47</v>
      </c>
    </row>
    <row r="10" spans="1:36" ht="12.75">
      <c r="A10" s="23">
        <v>3</v>
      </c>
      <c r="B10" s="14" t="s">
        <v>21</v>
      </c>
      <c r="C10" s="14" t="s">
        <v>21</v>
      </c>
      <c r="D10" s="14" t="s">
        <v>21</v>
      </c>
      <c r="E10" s="14" t="s">
        <v>21</v>
      </c>
      <c r="F10" s="14" t="s">
        <v>21</v>
      </c>
      <c r="G10" s="15" t="s">
        <v>7</v>
      </c>
      <c r="H10" s="15" t="s">
        <v>7</v>
      </c>
      <c r="I10" s="16" t="s">
        <v>19</v>
      </c>
      <c r="J10" s="16" t="s">
        <v>19</v>
      </c>
      <c r="K10" s="16" t="s">
        <v>19</v>
      </c>
      <c r="L10" s="16" t="s">
        <v>19</v>
      </c>
      <c r="M10" s="16" t="s">
        <v>19</v>
      </c>
      <c r="N10" s="15" t="s">
        <v>7</v>
      </c>
      <c r="O10" s="14" t="s">
        <v>21</v>
      </c>
      <c r="P10" s="14" t="s">
        <v>21</v>
      </c>
      <c r="Q10" s="15" t="s">
        <v>7</v>
      </c>
      <c r="R10" s="14" t="s">
        <v>21</v>
      </c>
      <c r="S10" s="14" t="s">
        <v>21</v>
      </c>
      <c r="T10" s="15" t="s">
        <v>7</v>
      </c>
      <c r="U10" s="15" t="s">
        <v>7</v>
      </c>
      <c r="V10" s="15" t="s">
        <v>7</v>
      </c>
      <c r="W10" s="16" t="s">
        <v>19</v>
      </c>
      <c r="X10" s="16" t="s">
        <v>19</v>
      </c>
      <c r="Y10" s="16" t="s">
        <v>19</v>
      </c>
      <c r="Z10" s="16" t="s">
        <v>19</v>
      </c>
      <c r="AA10" s="15" t="s">
        <v>7</v>
      </c>
      <c r="AB10" s="15" t="s">
        <v>7</v>
      </c>
      <c r="AC10" s="15" t="s">
        <v>7</v>
      </c>
      <c r="AD10" s="63"/>
      <c r="AE10" s="63"/>
      <c r="AF10" s="64"/>
      <c r="AG10" s="84"/>
      <c r="AH10" s="84"/>
      <c r="AI10" s="74"/>
      <c r="AJ10" s="1">
        <f>COUNTIF(B10:AC10,"B*")+COUNTIF(B10:AC10,"R*")+COUNTIF(B10:AC10,"Sa")+COUNTIF(B10:AC10,"So")</f>
        <v>0</v>
      </c>
    </row>
    <row r="11" spans="1:35" ht="12.75">
      <c r="A11" s="22"/>
      <c r="B11" s="17">
        <f aca="true" t="shared" si="5" ref="B11:AC11">IF(ISNA(VLOOKUP(B10,Werte,5,FALSE)),"",VLOOKUP(B10,Werte,5,FALSE))</f>
        <v>7.7</v>
      </c>
      <c r="C11" s="17">
        <f t="shared" si="5"/>
        <v>7.7</v>
      </c>
      <c r="D11" s="17">
        <f t="shared" si="5"/>
        <v>7.7</v>
      </c>
      <c r="E11" s="17">
        <f t="shared" si="5"/>
        <v>7.7</v>
      </c>
      <c r="F11" s="17">
        <f t="shared" si="5"/>
        <v>7.7</v>
      </c>
      <c r="G11" s="17">
        <f t="shared" si="5"/>
        <v>0</v>
      </c>
      <c r="H11" s="17">
        <f t="shared" si="5"/>
        <v>0</v>
      </c>
      <c r="I11" s="17">
        <f t="shared" si="5"/>
        <v>6</v>
      </c>
      <c r="J11" s="17">
        <f t="shared" si="5"/>
        <v>6</v>
      </c>
      <c r="K11" s="17">
        <f t="shared" si="5"/>
        <v>6</v>
      </c>
      <c r="L11" s="17">
        <f t="shared" si="5"/>
        <v>6</v>
      </c>
      <c r="M11" s="17">
        <f t="shared" si="5"/>
        <v>6</v>
      </c>
      <c r="N11" s="17">
        <f t="shared" si="5"/>
        <v>0</v>
      </c>
      <c r="O11" s="17">
        <f t="shared" si="5"/>
        <v>7.7</v>
      </c>
      <c r="P11" s="17">
        <f t="shared" si="5"/>
        <v>7.7</v>
      </c>
      <c r="Q11" s="17">
        <f t="shared" si="5"/>
        <v>0</v>
      </c>
      <c r="R11" s="17">
        <f t="shared" si="5"/>
        <v>7.7</v>
      </c>
      <c r="S11" s="17">
        <f t="shared" si="5"/>
        <v>7.7</v>
      </c>
      <c r="T11" s="17">
        <f t="shared" si="5"/>
        <v>0</v>
      </c>
      <c r="U11" s="17">
        <f t="shared" si="5"/>
        <v>0</v>
      </c>
      <c r="V11" s="17">
        <f t="shared" si="5"/>
        <v>0</v>
      </c>
      <c r="W11" s="17">
        <f t="shared" si="5"/>
        <v>6</v>
      </c>
      <c r="X11" s="17">
        <f t="shared" si="5"/>
        <v>6</v>
      </c>
      <c r="Y11" s="17">
        <f t="shared" si="5"/>
        <v>6</v>
      </c>
      <c r="Z11" s="17">
        <f t="shared" si="5"/>
        <v>6</v>
      </c>
      <c r="AA11" s="17">
        <f t="shared" si="5"/>
        <v>0</v>
      </c>
      <c r="AB11" s="17">
        <f t="shared" si="5"/>
        <v>0</v>
      </c>
      <c r="AC11" s="17">
        <f t="shared" si="5"/>
        <v>0</v>
      </c>
      <c r="AD11" s="72">
        <v>0</v>
      </c>
      <c r="AE11" s="63">
        <v>154</v>
      </c>
      <c r="AF11" s="85">
        <f>SUM(B11:AC11)</f>
        <v>123.30000000000001</v>
      </c>
      <c r="AG11" s="70">
        <f>SUM(AF11-AE11)</f>
        <v>-30.69999999999999</v>
      </c>
      <c r="AH11" s="86">
        <f>SUM(AD11+AG11)</f>
        <v>-30.69999999999999</v>
      </c>
      <c r="AI11" s="74"/>
    </row>
    <row r="12" spans="1:35" ht="12.75">
      <c r="A12" s="25"/>
      <c r="B12" s="31">
        <f aca="true" t="shared" si="6" ref="B12:AC12">IF(ISNA(VLOOKUP(B10,WerteBD,7,FALSE)),"",VLOOKUP(B10,WerteBD,7,FALSE))</f>
      </c>
      <c r="C12" s="31">
        <f t="shared" si="6"/>
      </c>
      <c r="D12" s="31">
        <f t="shared" si="6"/>
      </c>
      <c r="E12" s="31">
        <f t="shared" si="6"/>
      </c>
      <c r="F12" s="31">
        <f t="shared" si="6"/>
      </c>
      <c r="G12" s="31">
        <f t="shared" si="6"/>
      </c>
      <c r="H12" s="31">
        <f t="shared" si="6"/>
      </c>
      <c r="I12" s="31">
        <f t="shared" si="6"/>
      </c>
      <c r="J12" s="31">
        <f t="shared" si="6"/>
      </c>
      <c r="K12" s="31">
        <f t="shared" si="6"/>
      </c>
      <c r="L12" s="31">
        <f t="shared" si="6"/>
      </c>
      <c r="M12" s="31">
        <f t="shared" si="6"/>
      </c>
      <c r="N12" s="31">
        <f t="shared" si="6"/>
      </c>
      <c r="O12" s="31">
        <f t="shared" si="6"/>
      </c>
      <c r="P12" s="31">
        <f t="shared" si="6"/>
      </c>
      <c r="Q12" s="31">
        <f t="shared" si="6"/>
      </c>
      <c r="R12" s="31">
        <f t="shared" si="6"/>
      </c>
      <c r="S12" s="31">
        <f t="shared" si="6"/>
      </c>
      <c r="T12" s="31">
        <f t="shared" si="6"/>
      </c>
      <c r="U12" s="31">
        <f t="shared" si="6"/>
      </c>
      <c r="V12" s="31">
        <f t="shared" si="6"/>
      </c>
      <c r="W12" s="31">
        <f t="shared" si="6"/>
      </c>
      <c r="X12" s="31">
        <f t="shared" si="6"/>
      </c>
      <c r="Y12" s="31">
        <f t="shared" si="6"/>
      </c>
      <c r="Z12" s="31">
        <f t="shared" si="6"/>
      </c>
      <c r="AA12" s="31">
        <f t="shared" si="6"/>
      </c>
      <c r="AB12" s="31">
        <f t="shared" si="6"/>
      </c>
      <c r="AC12" s="31">
        <f t="shared" si="6"/>
      </c>
      <c r="AD12" s="87"/>
      <c r="AE12" s="76" t="s">
        <v>18</v>
      </c>
      <c r="AF12" s="77">
        <f>SUM(AI12)*0.9</f>
        <v>0</v>
      </c>
      <c r="AG12" s="88"/>
      <c r="AH12" s="89"/>
      <c r="AI12" s="80">
        <f>SUM(B12:AC12)</f>
        <v>0</v>
      </c>
    </row>
    <row r="13" spans="1:36" ht="12.75">
      <c r="A13" s="23">
        <v>4</v>
      </c>
      <c r="B13" s="14" t="s">
        <v>21</v>
      </c>
      <c r="C13" s="14" t="s">
        <v>21</v>
      </c>
      <c r="D13" s="14" t="s">
        <v>21</v>
      </c>
      <c r="E13" s="14" t="s">
        <v>21</v>
      </c>
      <c r="F13" s="14" t="s">
        <v>21</v>
      </c>
      <c r="G13" s="15" t="s">
        <v>7</v>
      </c>
      <c r="H13" s="15" t="s">
        <v>7</v>
      </c>
      <c r="I13" s="16" t="s">
        <v>19</v>
      </c>
      <c r="J13" s="16" t="s">
        <v>19</v>
      </c>
      <c r="K13" s="16" t="s">
        <v>19</v>
      </c>
      <c r="L13" s="16" t="s">
        <v>19</v>
      </c>
      <c r="M13" s="16" t="s">
        <v>19</v>
      </c>
      <c r="N13" s="16" t="s">
        <v>19</v>
      </c>
      <c r="O13" s="15" t="s">
        <v>7</v>
      </c>
      <c r="P13" s="14" t="s">
        <v>21</v>
      </c>
      <c r="Q13" s="15" t="s">
        <v>7</v>
      </c>
      <c r="R13" s="14" t="s">
        <v>21</v>
      </c>
      <c r="S13" s="14" t="s">
        <v>21</v>
      </c>
      <c r="T13" s="15" t="s">
        <v>7</v>
      </c>
      <c r="U13" s="15" t="s">
        <v>7</v>
      </c>
      <c r="V13" s="15" t="s">
        <v>7</v>
      </c>
      <c r="W13" s="16" t="s">
        <v>19</v>
      </c>
      <c r="X13" s="16" t="s">
        <v>19</v>
      </c>
      <c r="Y13" s="16" t="s">
        <v>19</v>
      </c>
      <c r="Z13" s="16" t="s">
        <v>19</v>
      </c>
      <c r="AA13" s="15" t="s">
        <v>7</v>
      </c>
      <c r="AB13" s="15" t="s">
        <v>7</v>
      </c>
      <c r="AC13" s="15" t="s">
        <v>7</v>
      </c>
      <c r="AD13" s="90"/>
      <c r="AE13" s="68"/>
      <c r="AF13" s="69"/>
      <c r="AG13" s="69"/>
      <c r="AH13" s="86"/>
      <c r="AI13" s="74"/>
      <c r="AJ13" s="1">
        <f>COUNTIF(B13:AC13,"B*")+COUNTIF(B13:AC13,"R*")+COUNTIF(B13:AC13,"Sa")+COUNTIF(B13:AC13,"So")</f>
        <v>0</v>
      </c>
    </row>
    <row r="14" spans="1:35" ht="12.75">
      <c r="A14" s="22"/>
      <c r="B14" s="17">
        <f aca="true" t="shared" si="7" ref="B14:AC14">IF(ISNA(VLOOKUP(B13,Werte,5,FALSE)),"",VLOOKUP(B13,Werte,5,FALSE))</f>
        <v>7.7</v>
      </c>
      <c r="C14" s="17">
        <f t="shared" si="7"/>
        <v>7.7</v>
      </c>
      <c r="D14" s="17">
        <f t="shared" si="7"/>
        <v>7.7</v>
      </c>
      <c r="E14" s="17">
        <f t="shared" si="7"/>
        <v>7.7</v>
      </c>
      <c r="F14" s="17">
        <f t="shared" si="7"/>
        <v>7.7</v>
      </c>
      <c r="G14" s="17">
        <f t="shared" si="7"/>
        <v>0</v>
      </c>
      <c r="H14" s="17">
        <f t="shared" si="7"/>
        <v>0</v>
      </c>
      <c r="I14" s="17">
        <f t="shared" si="7"/>
        <v>6</v>
      </c>
      <c r="J14" s="17">
        <f t="shared" si="7"/>
        <v>6</v>
      </c>
      <c r="K14" s="17">
        <f t="shared" si="7"/>
        <v>6</v>
      </c>
      <c r="L14" s="17">
        <f t="shared" si="7"/>
        <v>6</v>
      </c>
      <c r="M14" s="17">
        <f t="shared" si="7"/>
        <v>6</v>
      </c>
      <c r="N14" s="17">
        <f t="shared" si="7"/>
        <v>6</v>
      </c>
      <c r="O14" s="17">
        <f t="shared" si="7"/>
        <v>0</v>
      </c>
      <c r="P14" s="17">
        <f t="shared" si="7"/>
        <v>7.7</v>
      </c>
      <c r="Q14" s="17">
        <f t="shared" si="7"/>
        <v>0</v>
      </c>
      <c r="R14" s="17">
        <f t="shared" si="7"/>
        <v>7.7</v>
      </c>
      <c r="S14" s="17">
        <f t="shared" si="7"/>
        <v>7.7</v>
      </c>
      <c r="T14" s="17">
        <f t="shared" si="7"/>
        <v>0</v>
      </c>
      <c r="U14" s="17">
        <f t="shared" si="7"/>
        <v>0</v>
      </c>
      <c r="V14" s="17">
        <f t="shared" si="7"/>
        <v>0</v>
      </c>
      <c r="W14" s="17">
        <f t="shared" si="7"/>
        <v>6</v>
      </c>
      <c r="X14" s="17">
        <f t="shared" si="7"/>
        <v>6</v>
      </c>
      <c r="Y14" s="17">
        <f t="shared" si="7"/>
        <v>6</v>
      </c>
      <c r="Z14" s="17">
        <f t="shared" si="7"/>
        <v>6</v>
      </c>
      <c r="AA14" s="17">
        <f t="shared" si="7"/>
        <v>0</v>
      </c>
      <c r="AB14" s="17">
        <f t="shared" si="7"/>
        <v>0</v>
      </c>
      <c r="AC14" s="17">
        <f t="shared" si="7"/>
        <v>0</v>
      </c>
      <c r="AD14" s="72">
        <v>0</v>
      </c>
      <c r="AE14" s="63">
        <v>154</v>
      </c>
      <c r="AF14" s="65">
        <f>SUM(B14:AC14)</f>
        <v>121.60000000000001</v>
      </c>
      <c r="AG14" s="91">
        <f>SUM(AF14-AE14)</f>
        <v>-32.39999999999999</v>
      </c>
      <c r="AH14" s="86">
        <f>SUM(AD14+AG14)</f>
        <v>-32.39999999999999</v>
      </c>
      <c r="AI14" s="74"/>
    </row>
    <row r="15" spans="1:35" ht="12.75">
      <c r="A15" s="24"/>
      <c r="B15" s="31">
        <f aca="true" t="shared" si="8" ref="B15:AC15">IF(ISNA(VLOOKUP(B13,WerteBD,7,FALSE)),"",VLOOKUP(B13,WerteBD,7,FALSE))</f>
      </c>
      <c r="C15" s="31">
        <f t="shared" si="8"/>
      </c>
      <c r="D15" s="31">
        <f t="shared" si="8"/>
      </c>
      <c r="E15" s="31">
        <f t="shared" si="8"/>
      </c>
      <c r="F15" s="31">
        <f t="shared" si="8"/>
      </c>
      <c r="G15" s="31">
        <f t="shared" si="8"/>
      </c>
      <c r="H15" s="31">
        <f t="shared" si="8"/>
      </c>
      <c r="I15" s="31">
        <f t="shared" si="8"/>
      </c>
      <c r="J15" s="31">
        <f t="shared" si="8"/>
      </c>
      <c r="K15" s="31">
        <f t="shared" si="8"/>
      </c>
      <c r="L15" s="31">
        <f t="shared" si="8"/>
      </c>
      <c r="M15" s="31">
        <f t="shared" si="8"/>
      </c>
      <c r="N15" s="31">
        <f t="shared" si="8"/>
      </c>
      <c r="O15" s="31">
        <f t="shared" si="8"/>
      </c>
      <c r="P15" s="31">
        <f t="shared" si="8"/>
      </c>
      <c r="Q15" s="31">
        <f t="shared" si="8"/>
      </c>
      <c r="R15" s="31">
        <f t="shared" si="8"/>
      </c>
      <c r="S15" s="31">
        <f t="shared" si="8"/>
      </c>
      <c r="T15" s="31">
        <f t="shared" si="8"/>
      </c>
      <c r="U15" s="31">
        <f t="shared" si="8"/>
      </c>
      <c r="V15" s="31">
        <f t="shared" si="8"/>
      </c>
      <c r="W15" s="31">
        <f t="shared" si="8"/>
      </c>
      <c r="X15" s="31">
        <f t="shared" si="8"/>
      </c>
      <c r="Y15" s="31">
        <f t="shared" si="8"/>
      </c>
      <c r="Z15" s="31">
        <f t="shared" si="8"/>
      </c>
      <c r="AA15" s="31">
        <f t="shared" si="8"/>
      </c>
      <c r="AB15" s="31">
        <f t="shared" si="8"/>
      </c>
      <c r="AC15" s="31">
        <f t="shared" si="8"/>
      </c>
      <c r="AD15" s="75"/>
      <c r="AE15" s="76" t="s">
        <v>18</v>
      </c>
      <c r="AF15" s="77">
        <f>SUM(AI15)*0.9</f>
        <v>0</v>
      </c>
      <c r="AG15" s="92"/>
      <c r="AH15" s="93"/>
      <c r="AI15" s="80">
        <f>SUM(B15:AC15)</f>
        <v>0</v>
      </c>
    </row>
    <row r="16" spans="1:36" ht="12.75">
      <c r="A16" s="23">
        <v>5</v>
      </c>
      <c r="B16" s="16" t="s">
        <v>19</v>
      </c>
      <c r="C16" s="16" t="s">
        <v>19</v>
      </c>
      <c r="D16" s="16" t="s">
        <v>19</v>
      </c>
      <c r="E16" s="16" t="s">
        <v>19</v>
      </c>
      <c r="F16" s="16" t="s">
        <v>19</v>
      </c>
      <c r="G16" s="16" t="s">
        <v>19</v>
      </c>
      <c r="H16" s="14" t="s">
        <v>21</v>
      </c>
      <c r="I16" s="14" t="s">
        <v>21</v>
      </c>
      <c r="J16" s="15" t="s">
        <v>7</v>
      </c>
      <c r="K16" s="14" t="s">
        <v>21</v>
      </c>
      <c r="L16" s="14" t="s">
        <v>21</v>
      </c>
      <c r="M16" s="15" t="s">
        <v>7</v>
      </c>
      <c r="N16" s="15" t="s">
        <v>7</v>
      </c>
      <c r="O16" s="15" t="s">
        <v>7</v>
      </c>
      <c r="P16" s="16" t="s">
        <v>19</v>
      </c>
      <c r="Q16" s="16" t="s">
        <v>19</v>
      </c>
      <c r="R16" s="16" t="s">
        <v>19</v>
      </c>
      <c r="S16" s="16" t="s">
        <v>19</v>
      </c>
      <c r="T16" s="15" t="s">
        <v>7</v>
      </c>
      <c r="U16" s="15" t="s">
        <v>7</v>
      </c>
      <c r="V16" s="15" t="s">
        <v>7</v>
      </c>
      <c r="W16" s="14" t="s">
        <v>21</v>
      </c>
      <c r="X16" s="14" t="s">
        <v>21</v>
      </c>
      <c r="Y16" s="14" t="s">
        <v>21</v>
      </c>
      <c r="Z16" s="14" t="s">
        <v>21</v>
      </c>
      <c r="AA16" s="14" t="s">
        <v>21</v>
      </c>
      <c r="AB16" s="15" t="s">
        <v>7</v>
      </c>
      <c r="AC16" s="15" t="s">
        <v>7</v>
      </c>
      <c r="AD16" s="63"/>
      <c r="AE16" s="63"/>
      <c r="AF16" s="64"/>
      <c r="AG16" s="84"/>
      <c r="AH16" s="84"/>
      <c r="AI16" s="74"/>
      <c r="AJ16" s="1">
        <f>COUNTIF(B16:AC16,"B*")+COUNTIF(B16:AC16,"R*")+COUNTIF(B16:AC16,"Sa")+COUNTIF(B16:AC16,"So")</f>
        <v>0</v>
      </c>
    </row>
    <row r="17" spans="1:35" ht="12.75">
      <c r="A17" s="22"/>
      <c r="B17" s="17">
        <f aca="true" t="shared" si="9" ref="B17:AC17">IF(ISNA(VLOOKUP(B16,Werte,5,FALSE)),"",VLOOKUP(B16,Werte,5,FALSE))</f>
        <v>6</v>
      </c>
      <c r="C17" s="17">
        <f t="shared" si="9"/>
        <v>6</v>
      </c>
      <c r="D17" s="17">
        <f t="shared" si="9"/>
        <v>6</v>
      </c>
      <c r="E17" s="17">
        <f t="shared" si="9"/>
        <v>6</v>
      </c>
      <c r="F17" s="17">
        <f t="shared" si="9"/>
        <v>6</v>
      </c>
      <c r="G17" s="17">
        <f t="shared" si="9"/>
        <v>6</v>
      </c>
      <c r="H17" s="17">
        <f t="shared" si="9"/>
        <v>7.7</v>
      </c>
      <c r="I17" s="17">
        <f t="shared" si="9"/>
        <v>7.7</v>
      </c>
      <c r="J17" s="17">
        <f t="shared" si="9"/>
        <v>0</v>
      </c>
      <c r="K17" s="17">
        <f t="shared" si="9"/>
        <v>7.7</v>
      </c>
      <c r="L17" s="17">
        <f t="shared" si="9"/>
        <v>7.7</v>
      </c>
      <c r="M17" s="17">
        <f t="shared" si="9"/>
        <v>0</v>
      </c>
      <c r="N17" s="17">
        <f t="shared" si="9"/>
        <v>0</v>
      </c>
      <c r="O17" s="17">
        <f t="shared" si="9"/>
        <v>0</v>
      </c>
      <c r="P17" s="17">
        <f t="shared" si="9"/>
        <v>6</v>
      </c>
      <c r="Q17" s="17">
        <f t="shared" si="9"/>
        <v>6</v>
      </c>
      <c r="R17" s="17">
        <f t="shared" si="9"/>
        <v>6</v>
      </c>
      <c r="S17" s="17">
        <f t="shared" si="9"/>
        <v>6</v>
      </c>
      <c r="T17" s="17">
        <f t="shared" si="9"/>
        <v>0</v>
      </c>
      <c r="U17" s="17">
        <f t="shared" si="9"/>
        <v>0</v>
      </c>
      <c r="V17" s="17">
        <f t="shared" si="9"/>
        <v>0</v>
      </c>
      <c r="W17" s="17">
        <f t="shared" si="9"/>
        <v>7.7</v>
      </c>
      <c r="X17" s="17">
        <f t="shared" si="9"/>
        <v>7.7</v>
      </c>
      <c r="Y17" s="17">
        <f t="shared" si="9"/>
        <v>7.7</v>
      </c>
      <c r="Z17" s="17">
        <f t="shared" si="9"/>
        <v>7.7</v>
      </c>
      <c r="AA17" s="17">
        <f t="shared" si="9"/>
        <v>7.7</v>
      </c>
      <c r="AB17" s="17">
        <f t="shared" si="9"/>
        <v>0</v>
      </c>
      <c r="AC17" s="17">
        <f t="shared" si="9"/>
        <v>0</v>
      </c>
      <c r="AD17" s="72">
        <v>0</v>
      </c>
      <c r="AE17" s="63">
        <v>100</v>
      </c>
      <c r="AF17" s="85">
        <f>SUM(B17:AC17)</f>
        <v>129.3</v>
      </c>
      <c r="AG17" s="70">
        <f>SUM(AF17-AE17)</f>
        <v>29.30000000000001</v>
      </c>
      <c r="AH17" s="86">
        <f>SUM(AD17+AG17)</f>
        <v>29.30000000000001</v>
      </c>
      <c r="AI17" s="74"/>
    </row>
    <row r="18" spans="1:35" ht="12.75">
      <c r="A18" s="25"/>
      <c r="B18" s="31">
        <f aca="true" t="shared" si="10" ref="B18:AC18">IF(ISNA(VLOOKUP(B16,WerteBD,7,FALSE)),"",VLOOKUP(B16,WerteBD,7,FALSE))</f>
      </c>
      <c r="C18" s="31">
        <f t="shared" si="10"/>
      </c>
      <c r="D18" s="31">
        <f t="shared" si="10"/>
      </c>
      <c r="E18" s="31">
        <f t="shared" si="10"/>
      </c>
      <c r="F18" s="31">
        <f t="shared" si="10"/>
      </c>
      <c r="G18" s="31">
        <f t="shared" si="10"/>
      </c>
      <c r="H18" s="31">
        <f t="shared" si="10"/>
      </c>
      <c r="I18" s="31">
        <f t="shared" si="10"/>
      </c>
      <c r="J18" s="31">
        <f t="shared" si="10"/>
      </c>
      <c r="K18" s="31">
        <f t="shared" si="10"/>
      </c>
      <c r="L18" s="31">
        <f t="shared" si="10"/>
      </c>
      <c r="M18" s="31">
        <f t="shared" si="10"/>
      </c>
      <c r="N18" s="31">
        <f t="shared" si="10"/>
      </c>
      <c r="O18" s="31">
        <f t="shared" si="10"/>
      </c>
      <c r="P18" s="31">
        <f t="shared" si="10"/>
      </c>
      <c r="Q18" s="31">
        <f t="shared" si="10"/>
      </c>
      <c r="R18" s="31">
        <f t="shared" si="10"/>
      </c>
      <c r="S18" s="31">
        <f t="shared" si="10"/>
      </c>
      <c r="T18" s="31">
        <f t="shared" si="10"/>
      </c>
      <c r="U18" s="31">
        <f t="shared" si="10"/>
      </c>
      <c r="V18" s="31">
        <f t="shared" si="10"/>
      </c>
      <c r="W18" s="31">
        <f t="shared" si="10"/>
      </c>
      <c r="X18" s="31">
        <f t="shared" si="10"/>
      </c>
      <c r="Y18" s="31">
        <f t="shared" si="10"/>
      </c>
      <c r="Z18" s="31">
        <f t="shared" si="10"/>
      </c>
      <c r="AA18" s="31">
        <f t="shared" si="10"/>
      </c>
      <c r="AB18" s="31">
        <f t="shared" si="10"/>
      </c>
      <c r="AC18" s="31">
        <f t="shared" si="10"/>
      </c>
      <c r="AD18" s="87"/>
      <c r="AE18" s="76" t="s">
        <v>18</v>
      </c>
      <c r="AF18" s="77">
        <f>SUM(AI18)*0.9</f>
        <v>0</v>
      </c>
      <c r="AG18" s="88"/>
      <c r="AH18" s="89"/>
      <c r="AI18" s="80">
        <f>SUM(B18:AC18)</f>
        <v>0</v>
      </c>
    </row>
    <row r="19" spans="1:36" ht="12.75">
      <c r="A19" s="23">
        <v>6</v>
      </c>
      <c r="B19" s="16" t="s">
        <v>19</v>
      </c>
      <c r="C19" s="16" t="s">
        <v>19</v>
      </c>
      <c r="D19" s="16" t="s">
        <v>19</v>
      </c>
      <c r="E19" s="16" t="s">
        <v>19</v>
      </c>
      <c r="F19" s="16" t="s">
        <v>19</v>
      </c>
      <c r="G19" s="16" t="s">
        <v>19</v>
      </c>
      <c r="H19" s="14" t="s">
        <v>21</v>
      </c>
      <c r="I19" s="14" t="s">
        <v>21</v>
      </c>
      <c r="J19" s="15" t="s">
        <v>7</v>
      </c>
      <c r="K19" s="14" t="s">
        <v>21</v>
      </c>
      <c r="L19" s="14" t="s">
        <v>21</v>
      </c>
      <c r="M19" s="15" t="s">
        <v>7</v>
      </c>
      <c r="N19" s="15" t="s">
        <v>7</v>
      </c>
      <c r="O19" s="15" t="s">
        <v>7</v>
      </c>
      <c r="P19" s="16" t="s">
        <v>19</v>
      </c>
      <c r="Q19" s="16" t="s">
        <v>19</v>
      </c>
      <c r="R19" s="16" t="s">
        <v>19</v>
      </c>
      <c r="S19" s="16" t="s">
        <v>19</v>
      </c>
      <c r="T19" s="15" t="s">
        <v>7</v>
      </c>
      <c r="U19" s="15" t="s">
        <v>7</v>
      </c>
      <c r="V19" s="15" t="s">
        <v>7</v>
      </c>
      <c r="W19" s="14" t="s">
        <v>21</v>
      </c>
      <c r="X19" s="14" t="s">
        <v>21</v>
      </c>
      <c r="Y19" s="14" t="s">
        <v>21</v>
      </c>
      <c r="Z19" s="14" t="s">
        <v>21</v>
      </c>
      <c r="AA19" s="14" t="s">
        <v>21</v>
      </c>
      <c r="AB19" s="15" t="s">
        <v>7</v>
      </c>
      <c r="AC19" s="15" t="s">
        <v>7</v>
      </c>
      <c r="AD19" s="90"/>
      <c r="AE19" s="68"/>
      <c r="AF19" s="69"/>
      <c r="AG19" s="69"/>
      <c r="AH19" s="86"/>
      <c r="AI19" s="74"/>
      <c r="AJ19" s="1">
        <f>COUNTIF(B19:AC19,"B*")+COUNTIF(B19:AC19,"R*")+COUNTIF(B19:AC19,"Sa")+COUNTIF(B19:AC19,"So")</f>
        <v>0</v>
      </c>
    </row>
    <row r="20" spans="1:35" ht="12.75">
      <c r="A20" s="22"/>
      <c r="B20" s="17">
        <f aca="true" t="shared" si="11" ref="B20:AC20">IF(ISNA(VLOOKUP(B19,Werte,5,FALSE)),"",VLOOKUP(B19,Werte,5,FALSE))</f>
        <v>6</v>
      </c>
      <c r="C20" s="17">
        <f t="shared" si="11"/>
        <v>6</v>
      </c>
      <c r="D20" s="17">
        <f t="shared" si="11"/>
        <v>6</v>
      </c>
      <c r="E20" s="17">
        <f t="shared" si="11"/>
        <v>6</v>
      </c>
      <c r="F20" s="17">
        <f t="shared" si="11"/>
        <v>6</v>
      </c>
      <c r="G20" s="17">
        <f t="shared" si="11"/>
        <v>6</v>
      </c>
      <c r="H20" s="17">
        <f t="shared" si="11"/>
        <v>7.7</v>
      </c>
      <c r="I20" s="17">
        <f t="shared" si="11"/>
        <v>7.7</v>
      </c>
      <c r="J20" s="17">
        <f t="shared" si="11"/>
        <v>0</v>
      </c>
      <c r="K20" s="17">
        <f t="shared" si="11"/>
        <v>7.7</v>
      </c>
      <c r="L20" s="17">
        <f t="shared" si="11"/>
        <v>7.7</v>
      </c>
      <c r="M20" s="17">
        <f t="shared" si="11"/>
        <v>0</v>
      </c>
      <c r="N20" s="17">
        <f t="shared" si="11"/>
        <v>0</v>
      </c>
      <c r="O20" s="17">
        <f t="shared" si="11"/>
        <v>0</v>
      </c>
      <c r="P20" s="17">
        <f t="shared" si="11"/>
        <v>6</v>
      </c>
      <c r="Q20" s="17">
        <f t="shared" si="11"/>
        <v>6</v>
      </c>
      <c r="R20" s="17">
        <f t="shared" si="11"/>
        <v>6</v>
      </c>
      <c r="S20" s="17">
        <f t="shared" si="11"/>
        <v>6</v>
      </c>
      <c r="T20" s="17">
        <f t="shared" si="11"/>
        <v>0</v>
      </c>
      <c r="U20" s="17">
        <f t="shared" si="11"/>
        <v>0</v>
      </c>
      <c r="V20" s="17">
        <f t="shared" si="11"/>
        <v>0</v>
      </c>
      <c r="W20" s="17">
        <f t="shared" si="11"/>
        <v>7.7</v>
      </c>
      <c r="X20" s="17">
        <f t="shared" si="11"/>
        <v>7.7</v>
      </c>
      <c r="Y20" s="17">
        <f t="shared" si="11"/>
        <v>7.7</v>
      </c>
      <c r="Z20" s="17">
        <f t="shared" si="11"/>
        <v>7.7</v>
      </c>
      <c r="AA20" s="17">
        <f t="shared" si="11"/>
        <v>7.7</v>
      </c>
      <c r="AB20" s="17">
        <f t="shared" si="11"/>
        <v>0</v>
      </c>
      <c r="AC20" s="17">
        <f t="shared" si="11"/>
        <v>0</v>
      </c>
      <c r="AD20" s="72">
        <v>0</v>
      </c>
      <c r="AE20" s="63">
        <v>154</v>
      </c>
      <c r="AF20" s="65">
        <f>SUM(B20:AC20)</f>
        <v>129.3</v>
      </c>
      <c r="AG20" s="91">
        <f>SUM(AF20-AE20)</f>
        <v>-24.69999999999999</v>
      </c>
      <c r="AH20" s="86">
        <f>SUM(AD20+AG20)</f>
        <v>-24.69999999999999</v>
      </c>
      <c r="AI20" s="74"/>
    </row>
    <row r="21" spans="1:35" ht="12.75">
      <c r="A21" s="24"/>
      <c r="B21" s="31">
        <f aca="true" t="shared" si="12" ref="B21:AC21">IF(ISNA(VLOOKUP(B19,WerteBD,7,FALSE)),"",VLOOKUP(B19,WerteBD,7,FALSE))</f>
      </c>
      <c r="C21" s="31">
        <f t="shared" si="12"/>
      </c>
      <c r="D21" s="31">
        <f t="shared" si="12"/>
      </c>
      <c r="E21" s="31">
        <f t="shared" si="12"/>
      </c>
      <c r="F21" s="31">
        <f t="shared" si="12"/>
      </c>
      <c r="G21" s="31">
        <f t="shared" si="12"/>
      </c>
      <c r="H21" s="31">
        <f t="shared" si="12"/>
      </c>
      <c r="I21" s="31">
        <f t="shared" si="12"/>
      </c>
      <c r="J21" s="31">
        <f t="shared" si="12"/>
      </c>
      <c r="K21" s="31">
        <f t="shared" si="12"/>
      </c>
      <c r="L21" s="31">
        <f t="shared" si="12"/>
      </c>
      <c r="M21" s="31">
        <f t="shared" si="12"/>
      </c>
      <c r="N21" s="31">
        <f t="shared" si="12"/>
      </c>
      <c r="O21" s="31">
        <f t="shared" si="12"/>
      </c>
      <c r="P21" s="31">
        <f t="shared" si="12"/>
      </c>
      <c r="Q21" s="31">
        <f t="shared" si="12"/>
      </c>
      <c r="R21" s="31">
        <f t="shared" si="12"/>
      </c>
      <c r="S21" s="31">
        <f t="shared" si="12"/>
      </c>
      <c r="T21" s="31">
        <f t="shared" si="12"/>
      </c>
      <c r="U21" s="31">
        <f t="shared" si="12"/>
      </c>
      <c r="V21" s="31">
        <f t="shared" si="12"/>
      </c>
      <c r="W21" s="31">
        <f t="shared" si="12"/>
      </c>
      <c r="X21" s="31">
        <f t="shared" si="12"/>
      </c>
      <c r="Y21" s="31">
        <f t="shared" si="12"/>
      </c>
      <c r="Z21" s="31">
        <f t="shared" si="12"/>
      </c>
      <c r="AA21" s="31">
        <f t="shared" si="12"/>
      </c>
      <c r="AB21" s="31">
        <f t="shared" si="12"/>
      </c>
      <c r="AC21" s="31">
        <f t="shared" si="12"/>
      </c>
      <c r="AD21" s="75"/>
      <c r="AE21" s="76" t="s">
        <v>18</v>
      </c>
      <c r="AF21" s="77">
        <f>SUM(AI21)*0.9</f>
        <v>0</v>
      </c>
      <c r="AG21" s="92"/>
      <c r="AH21" s="93"/>
      <c r="AI21" s="80">
        <f>SUM(B21:AC21)</f>
        <v>0</v>
      </c>
    </row>
    <row r="22" spans="1:36" ht="12.75">
      <c r="A22" s="23">
        <v>7</v>
      </c>
      <c r="B22" s="16" t="s">
        <v>19</v>
      </c>
      <c r="C22" s="16" t="s">
        <v>19</v>
      </c>
      <c r="D22" s="16" t="s">
        <v>19</v>
      </c>
      <c r="E22" s="16" t="s">
        <v>19</v>
      </c>
      <c r="F22" s="16" t="s">
        <v>19</v>
      </c>
      <c r="G22" s="16" t="s">
        <v>19</v>
      </c>
      <c r="H22" s="14" t="s">
        <v>21</v>
      </c>
      <c r="I22" s="14" t="s">
        <v>21</v>
      </c>
      <c r="J22" s="15" t="s">
        <v>7</v>
      </c>
      <c r="K22" s="14" t="s">
        <v>21</v>
      </c>
      <c r="L22" s="14" t="s">
        <v>21</v>
      </c>
      <c r="M22" s="15" t="s">
        <v>7</v>
      </c>
      <c r="N22" s="15" t="s">
        <v>7</v>
      </c>
      <c r="O22" s="15" t="s">
        <v>7</v>
      </c>
      <c r="P22" s="16" t="s">
        <v>19</v>
      </c>
      <c r="Q22" s="16" t="s">
        <v>19</v>
      </c>
      <c r="R22" s="16" t="s">
        <v>19</v>
      </c>
      <c r="S22" s="16" t="s">
        <v>19</v>
      </c>
      <c r="T22" s="15" t="s">
        <v>7</v>
      </c>
      <c r="U22" s="15" t="s">
        <v>7</v>
      </c>
      <c r="V22" s="15" t="s">
        <v>7</v>
      </c>
      <c r="W22" s="14" t="s">
        <v>21</v>
      </c>
      <c r="X22" s="14" t="s">
        <v>21</v>
      </c>
      <c r="Y22" s="14" t="s">
        <v>21</v>
      </c>
      <c r="Z22" s="14" t="s">
        <v>21</v>
      </c>
      <c r="AA22" s="14" t="s">
        <v>21</v>
      </c>
      <c r="AB22" s="15" t="s">
        <v>7</v>
      </c>
      <c r="AC22" s="15" t="s">
        <v>7</v>
      </c>
      <c r="AD22" s="90"/>
      <c r="AE22" s="68"/>
      <c r="AF22" s="69"/>
      <c r="AG22" s="69"/>
      <c r="AH22" s="86"/>
      <c r="AI22" s="74"/>
      <c r="AJ22" s="1">
        <f>COUNTIF(B22:AC22,"B*")+COUNTIF(B22:AC22,"R*")+COUNTIF(B22:AC22,"Sa")+COUNTIF(B22:AC22,"So")</f>
        <v>0</v>
      </c>
    </row>
    <row r="23" spans="1:35" ht="12.75">
      <c r="A23" s="22"/>
      <c r="B23" s="17">
        <f aca="true" t="shared" si="13" ref="B23:AC23">IF(ISNA(VLOOKUP(B22,Werte,5,FALSE)),"",VLOOKUP(B22,Werte,5,FALSE))</f>
        <v>6</v>
      </c>
      <c r="C23" s="17">
        <f t="shared" si="13"/>
        <v>6</v>
      </c>
      <c r="D23" s="17">
        <f t="shared" si="13"/>
        <v>6</v>
      </c>
      <c r="E23" s="17">
        <f t="shared" si="13"/>
        <v>6</v>
      </c>
      <c r="F23" s="17">
        <f t="shared" si="13"/>
        <v>6</v>
      </c>
      <c r="G23" s="17">
        <f t="shared" si="13"/>
        <v>6</v>
      </c>
      <c r="H23" s="17">
        <f t="shared" si="13"/>
        <v>7.7</v>
      </c>
      <c r="I23" s="17">
        <f t="shared" si="13"/>
        <v>7.7</v>
      </c>
      <c r="J23" s="17">
        <f t="shared" si="13"/>
        <v>0</v>
      </c>
      <c r="K23" s="17">
        <f t="shared" si="13"/>
        <v>7.7</v>
      </c>
      <c r="L23" s="17">
        <f t="shared" si="13"/>
        <v>7.7</v>
      </c>
      <c r="M23" s="17">
        <f t="shared" si="13"/>
        <v>0</v>
      </c>
      <c r="N23" s="17">
        <f t="shared" si="13"/>
        <v>0</v>
      </c>
      <c r="O23" s="17">
        <f t="shared" si="13"/>
        <v>0</v>
      </c>
      <c r="P23" s="17">
        <f t="shared" si="13"/>
        <v>6</v>
      </c>
      <c r="Q23" s="17">
        <f t="shared" si="13"/>
        <v>6</v>
      </c>
      <c r="R23" s="17">
        <f t="shared" si="13"/>
        <v>6</v>
      </c>
      <c r="S23" s="17">
        <f t="shared" si="13"/>
        <v>6</v>
      </c>
      <c r="T23" s="17">
        <f t="shared" si="13"/>
        <v>0</v>
      </c>
      <c r="U23" s="17">
        <f t="shared" si="13"/>
        <v>0</v>
      </c>
      <c r="V23" s="17">
        <f t="shared" si="13"/>
        <v>0</v>
      </c>
      <c r="W23" s="17">
        <f t="shared" si="13"/>
        <v>7.7</v>
      </c>
      <c r="X23" s="17">
        <f t="shared" si="13"/>
        <v>7.7</v>
      </c>
      <c r="Y23" s="17">
        <f t="shared" si="13"/>
        <v>7.7</v>
      </c>
      <c r="Z23" s="17">
        <f t="shared" si="13"/>
        <v>7.7</v>
      </c>
      <c r="AA23" s="17">
        <f t="shared" si="13"/>
        <v>7.7</v>
      </c>
      <c r="AB23" s="17">
        <f t="shared" si="13"/>
        <v>0</v>
      </c>
      <c r="AC23" s="17">
        <f t="shared" si="13"/>
        <v>0</v>
      </c>
      <c r="AD23" s="72">
        <v>0</v>
      </c>
      <c r="AE23" s="63">
        <v>154</v>
      </c>
      <c r="AF23" s="65">
        <f>SUM(B23:AC23)</f>
        <v>129.3</v>
      </c>
      <c r="AG23" s="91">
        <f>SUM(AF23-AE23)</f>
        <v>-24.69999999999999</v>
      </c>
      <c r="AH23" s="86">
        <f>SUM(AD23+AG23)</f>
        <v>-24.69999999999999</v>
      </c>
      <c r="AI23" s="74"/>
    </row>
    <row r="24" spans="1:35" ht="12.75">
      <c r="A24" s="24"/>
      <c r="B24" s="31">
        <f aca="true" t="shared" si="14" ref="B24:AC24">IF(ISNA(VLOOKUP(B22,WerteBD,7,FALSE)),"",VLOOKUP(B22,WerteBD,7,FALSE))</f>
      </c>
      <c r="C24" s="31">
        <f t="shared" si="14"/>
      </c>
      <c r="D24" s="31">
        <f t="shared" si="14"/>
      </c>
      <c r="E24" s="31">
        <f t="shared" si="14"/>
      </c>
      <c r="F24" s="31">
        <f t="shared" si="14"/>
      </c>
      <c r="G24" s="31">
        <f t="shared" si="14"/>
      </c>
      <c r="H24" s="31">
        <f t="shared" si="14"/>
      </c>
      <c r="I24" s="31">
        <f t="shared" si="14"/>
      </c>
      <c r="J24" s="31">
        <f t="shared" si="14"/>
      </c>
      <c r="K24" s="31">
        <f t="shared" si="14"/>
      </c>
      <c r="L24" s="31">
        <f t="shared" si="14"/>
      </c>
      <c r="M24" s="31">
        <f t="shared" si="14"/>
      </c>
      <c r="N24" s="31">
        <f t="shared" si="14"/>
      </c>
      <c r="O24" s="31">
        <f t="shared" si="14"/>
      </c>
      <c r="P24" s="31">
        <f t="shared" si="14"/>
      </c>
      <c r="Q24" s="31">
        <f t="shared" si="14"/>
      </c>
      <c r="R24" s="31">
        <f t="shared" si="14"/>
      </c>
      <c r="S24" s="31">
        <f t="shared" si="14"/>
      </c>
      <c r="T24" s="31">
        <f t="shared" si="14"/>
      </c>
      <c r="U24" s="31">
        <f t="shared" si="14"/>
      </c>
      <c r="V24" s="31">
        <f t="shared" si="14"/>
      </c>
      <c r="W24" s="31">
        <f t="shared" si="14"/>
      </c>
      <c r="X24" s="31">
        <f t="shared" si="14"/>
      </c>
      <c r="Y24" s="31">
        <f t="shared" si="14"/>
      </c>
      <c r="Z24" s="31">
        <f t="shared" si="14"/>
      </c>
      <c r="AA24" s="31">
        <f t="shared" si="14"/>
      </c>
      <c r="AB24" s="31">
        <f t="shared" si="14"/>
      </c>
      <c r="AC24" s="31">
        <f t="shared" si="14"/>
      </c>
      <c r="AD24" s="75"/>
      <c r="AE24" s="76" t="s">
        <v>18</v>
      </c>
      <c r="AF24" s="77">
        <f>SUM(AI24)*0.9</f>
        <v>0</v>
      </c>
      <c r="AG24" s="92"/>
      <c r="AH24" s="93"/>
      <c r="AI24" s="80">
        <f>SUM(B24:AC24)</f>
        <v>0</v>
      </c>
    </row>
    <row r="25" spans="1:36" ht="12.75">
      <c r="A25" s="23">
        <v>8</v>
      </c>
      <c r="B25" s="14" t="s">
        <v>21</v>
      </c>
      <c r="C25" s="14" t="s">
        <v>21</v>
      </c>
      <c r="D25" s="14" t="s">
        <v>21</v>
      </c>
      <c r="E25" s="14" t="s">
        <v>21</v>
      </c>
      <c r="F25" s="14" t="s">
        <v>21</v>
      </c>
      <c r="G25" s="15" t="s">
        <v>7</v>
      </c>
      <c r="H25" s="15" t="s">
        <v>7</v>
      </c>
      <c r="I25" s="16" t="s">
        <v>19</v>
      </c>
      <c r="J25" s="16" t="s">
        <v>19</v>
      </c>
      <c r="K25" s="16" t="s">
        <v>19</v>
      </c>
      <c r="L25" s="16" t="s">
        <v>19</v>
      </c>
      <c r="M25" s="16" t="s">
        <v>19</v>
      </c>
      <c r="N25" s="15" t="s">
        <v>7</v>
      </c>
      <c r="O25" s="14" t="s">
        <v>21</v>
      </c>
      <c r="P25" s="14" t="s">
        <v>21</v>
      </c>
      <c r="Q25" s="15" t="s">
        <v>7</v>
      </c>
      <c r="R25" s="14" t="s">
        <v>21</v>
      </c>
      <c r="S25" s="14" t="s">
        <v>21</v>
      </c>
      <c r="T25" s="15" t="s">
        <v>7</v>
      </c>
      <c r="U25" s="15" t="s">
        <v>7</v>
      </c>
      <c r="V25" s="15" t="s">
        <v>7</v>
      </c>
      <c r="W25" s="16" t="s">
        <v>19</v>
      </c>
      <c r="X25" s="16" t="s">
        <v>19</v>
      </c>
      <c r="Y25" s="16" t="s">
        <v>19</v>
      </c>
      <c r="Z25" s="16" t="s">
        <v>19</v>
      </c>
      <c r="AA25" s="15" t="s">
        <v>7</v>
      </c>
      <c r="AB25" s="15" t="s">
        <v>7</v>
      </c>
      <c r="AC25" s="15" t="s">
        <v>7</v>
      </c>
      <c r="AD25" s="90"/>
      <c r="AE25" s="68"/>
      <c r="AF25" s="69"/>
      <c r="AG25" s="69"/>
      <c r="AH25" s="86"/>
      <c r="AI25" s="74"/>
      <c r="AJ25" s="1">
        <f>COUNTIF(B25:AC25,"B*")+COUNTIF(B25:AC25,"R*")+COUNTIF(B25:AC25,"Sa")+COUNTIF(B25:AC25,"So")</f>
        <v>0</v>
      </c>
    </row>
    <row r="26" spans="1:35" ht="12.75">
      <c r="A26" s="22"/>
      <c r="B26" s="17">
        <f aca="true" t="shared" si="15" ref="B26:AC26">IF(ISNA(VLOOKUP(B25,Werte,5,FALSE)),"",VLOOKUP(B25,Werte,5,FALSE))</f>
        <v>7.7</v>
      </c>
      <c r="C26" s="17">
        <f t="shared" si="15"/>
        <v>7.7</v>
      </c>
      <c r="D26" s="17">
        <f t="shared" si="15"/>
        <v>7.7</v>
      </c>
      <c r="E26" s="17">
        <f t="shared" si="15"/>
        <v>7.7</v>
      </c>
      <c r="F26" s="17">
        <f t="shared" si="15"/>
        <v>7.7</v>
      </c>
      <c r="G26" s="17">
        <f t="shared" si="15"/>
        <v>0</v>
      </c>
      <c r="H26" s="17">
        <f t="shared" si="15"/>
        <v>0</v>
      </c>
      <c r="I26" s="17">
        <f t="shared" si="15"/>
        <v>6</v>
      </c>
      <c r="J26" s="17">
        <f t="shared" si="15"/>
        <v>6</v>
      </c>
      <c r="K26" s="17">
        <f t="shared" si="15"/>
        <v>6</v>
      </c>
      <c r="L26" s="17">
        <f t="shared" si="15"/>
        <v>6</v>
      </c>
      <c r="M26" s="17">
        <f t="shared" si="15"/>
        <v>6</v>
      </c>
      <c r="N26" s="17">
        <f t="shared" si="15"/>
        <v>0</v>
      </c>
      <c r="O26" s="17">
        <f t="shared" si="15"/>
        <v>7.7</v>
      </c>
      <c r="P26" s="17">
        <f t="shared" si="15"/>
        <v>7.7</v>
      </c>
      <c r="Q26" s="17">
        <f t="shared" si="15"/>
        <v>0</v>
      </c>
      <c r="R26" s="17">
        <f t="shared" si="15"/>
        <v>7.7</v>
      </c>
      <c r="S26" s="17">
        <f t="shared" si="15"/>
        <v>7.7</v>
      </c>
      <c r="T26" s="17">
        <f t="shared" si="15"/>
        <v>0</v>
      </c>
      <c r="U26" s="17">
        <f t="shared" si="15"/>
        <v>0</v>
      </c>
      <c r="V26" s="17">
        <f t="shared" si="15"/>
        <v>0</v>
      </c>
      <c r="W26" s="17">
        <f t="shared" si="15"/>
        <v>6</v>
      </c>
      <c r="X26" s="17">
        <f t="shared" si="15"/>
        <v>6</v>
      </c>
      <c r="Y26" s="17">
        <f t="shared" si="15"/>
        <v>6</v>
      </c>
      <c r="Z26" s="17">
        <f t="shared" si="15"/>
        <v>6</v>
      </c>
      <c r="AA26" s="17">
        <f t="shared" si="15"/>
        <v>0</v>
      </c>
      <c r="AB26" s="17">
        <f t="shared" si="15"/>
        <v>0</v>
      </c>
      <c r="AC26" s="17">
        <f t="shared" si="15"/>
        <v>0</v>
      </c>
      <c r="AD26" s="72">
        <v>0</v>
      </c>
      <c r="AE26" s="63">
        <v>154</v>
      </c>
      <c r="AF26" s="65">
        <f>SUM(B26:AC26)</f>
        <v>123.30000000000001</v>
      </c>
      <c r="AG26" s="91">
        <f>SUM(AF26-AE26)</f>
        <v>-30.69999999999999</v>
      </c>
      <c r="AH26" s="86">
        <f>SUM(AD26+AG26)</f>
        <v>-30.69999999999999</v>
      </c>
      <c r="AI26" s="74"/>
    </row>
    <row r="27" spans="1:35" ht="12.75">
      <c r="A27" s="24"/>
      <c r="B27" s="31">
        <f aca="true" t="shared" si="16" ref="B27:AC27">IF(ISNA(VLOOKUP(B25,WerteBD,7,FALSE)),"",VLOOKUP(B25,WerteBD,7,FALSE))</f>
      </c>
      <c r="C27" s="31">
        <f t="shared" si="16"/>
      </c>
      <c r="D27" s="31">
        <f t="shared" si="16"/>
      </c>
      <c r="E27" s="31">
        <f t="shared" si="16"/>
      </c>
      <c r="F27" s="31">
        <f t="shared" si="16"/>
      </c>
      <c r="G27" s="31">
        <f t="shared" si="16"/>
      </c>
      <c r="H27" s="31">
        <f t="shared" si="16"/>
      </c>
      <c r="I27" s="31">
        <f t="shared" si="16"/>
      </c>
      <c r="J27" s="31">
        <f t="shared" si="16"/>
      </c>
      <c r="K27" s="31">
        <f t="shared" si="16"/>
      </c>
      <c r="L27" s="31">
        <f t="shared" si="16"/>
      </c>
      <c r="M27" s="31">
        <f t="shared" si="16"/>
      </c>
      <c r="N27" s="31">
        <f t="shared" si="16"/>
      </c>
      <c r="O27" s="31">
        <f t="shared" si="16"/>
      </c>
      <c r="P27" s="31">
        <f t="shared" si="16"/>
      </c>
      <c r="Q27" s="31">
        <f t="shared" si="16"/>
      </c>
      <c r="R27" s="31">
        <f t="shared" si="16"/>
      </c>
      <c r="S27" s="31">
        <f t="shared" si="16"/>
      </c>
      <c r="T27" s="31">
        <f t="shared" si="16"/>
      </c>
      <c r="U27" s="31">
        <f t="shared" si="16"/>
      </c>
      <c r="V27" s="31">
        <f t="shared" si="16"/>
      </c>
      <c r="W27" s="31">
        <f t="shared" si="16"/>
      </c>
      <c r="X27" s="31">
        <f t="shared" si="16"/>
      </c>
      <c r="Y27" s="31">
        <f t="shared" si="16"/>
      </c>
      <c r="Z27" s="31">
        <f t="shared" si="16"/>
      </c>
      <c r="AA27" s="31">
        <f t="shared" si="16"/>
      </c>
      <c r="AB27" s="31">
        <f t="shared" si="16"/>
      </c>
      <c r="AC27" s="31">
        <f t="shared" si="16"/>
      </c>
      <c r="AD27" s="75"/>
      <c r="AE27" s="76" t="s">
        <v>18</v>
      </c>
      <c r="AF27" s="77">
        <f>SUM(AI27)*0.9</f>
        <v>0</v>
      </c>
      <c r="AG27" s="92"/>
      <c r="AH27" s="93"/>
      <c r="AI27" s="80">
        <f>SUM(B27:AC27)</f>
        <v>0</v>
      </c>
    </row>
    <row r="28" spans="1:36" ht="12.75">
      <c r="A28" s="23">
        <v>9</v>
      </c>
      <c r="B28" s="14" t="s">
        <v>21</v>
      </c>
      <c r="C28" s="14" t="s">
        <v>21</v>
      </c>
      <c r="D28" s="14" t="s">
        <v>21</v>
      </c>
      <c r="E28" s="14" t="s">
        <v>21</v>
      </c>
      <c r="F28" s="14" t="s">
        <v>21</v>
      </c>
      <c r="G28" s="15" t="s">
        <v>7</v>
      </c>
      <c r="H28" s="15" t="s">
        <v>7</v>
      </c>
      <c r="I28" s="26" t="s">
        <v>15</v>
      </c>
      <c r="J28" s="16" t="s">
        <v>19</v>
      </c>
      <c r="K28" s="16" t="s">
        <v>20</v>
      </c>
      <c r="L28" s="16" t="s">
        <v>19</v>
      </c>
      <c r="M28" s="16" t="s">
        <v>19</v>
      </c>
      <c r="N28" s="16" t="s">
        <v>19</v>
      </c>
      <c r="O28" s="14" t="s">
        <v>21</v>
      </c>
      <c r="P28" s="14" t="s">
        <v>21</v>
      </c>
      <c r="Q28" s="15" t="s">
        <v>7</v>
      </c>
      <c r="R28" s="14" t="s">
        <v>21</v>
      </c>
      <c r="S28" s="14" t="s">
        <v>21</v>
      </c>
      <c r="T28" s="15" t="s">
        <v>7</v>
      </c>
      <c r="U28" s="15" t="s">
        <v>7</v>
      </c>
      <c r="V28" s="15" t="s">
        <v>7</v>
      </c>
      <c r="W28" s="16" t="s">
        <v>19</v>
      </c>
      <c r="X28" s="16" t="s">
        <v>19</v>
      </c>
      <c r="Y28" s="16" t="s">
        <v>19</v>
      </c>
      <c r="Z28" s="16" t="s">
        <v>19</v>
      </c>
      <c r="AA28" s="15" t="s">
        <v>7</v>
      </c>
      <c r="AB28" s="15" t="s">
        <v>7</v>
      </c>
      <c r="AC28" s="15" t="s">
        <v>7</v>
      </c>
      <c r="AD28" s="90"/>
      <c r="AE28" s="68"/>
      <c r="AF28" s="69"/>
      <c r="AG28" s="69"/>
      <c r="AH28" s="86"/>
      <c r="AI28" s="74"/>
      <c r="AJ28" s="1">
        <f>COUNTIF(B28:AC28,"B*")+COUNTIF(B28:AC28,"R*")+COUNTIF(B28:AC28,"Sa")+COUNTIF(B28:AC28,"So")</f>
        <v>0</v>
      </c>
    </row>
    <row r="29" spans="1:35" ht="12.75">
      <c r="A29" s="22"/>
      <c r="B29" s="17">
        <f aca="true" t="shared" si="17" ref="B29:AC29">IF(ISNA(VLOOKUP(B28,Werte,5,FALSE)),"",VLOOKUP(B28,Werte,5,FALSE))</f>
        <v>7.7</v>
      </c>
      <c r="C29" s="17">
        <f t="shared" si="17"/>
        <v>7.7</v>
      </c>
      <c r="D29" s="17">
        <f t="shared" si="17"/>
        <v>7.7</v>
      </c>
      <c r="E29" s="17">
        <f t="shared" si="17"/>
        <v>7.7</v>
      </c>
      <c r="F29" s="17">
        <f t="shared" si="17"/>
        <v>7.7</v>
      </c>
      <c r="G29" s="17">
        <f t="shared" si="17"/>
        <v>0</v>
      </c>
      <c r="H29" s="17">
        <f t="shared" si="17"/>
        <v>0</v>
      </c>
      <c r="I29" s="17">
        <f t="shared" si="17"/>
        <v>8</v>
      </c>
      <c r="J29" s="17">
        <f t="shared" si="17"/>
        <v>6</v>
      </c>
      <c r="K29" s="17">
        <f t="shared" si="17"/>
        <v>7.7</v>
      </c>
      <c r="L29" s="17">
        <f t="shared" si="17"/>
        <v>6</v>
      </c>
      <c r="M29" s="17">
        <f t="shared" si="17"/>
        <v>6</v>
      </c>
      <c r="N29" s="17">
        <f t="shared" si="17"/>
        <v>6</v>
      </c>
      <c r="O29" s="17">
        <f t="shared" si="17"/>
        <v>7.7</v>
      </c>
      <c r="P29" s="17">
        <f t="shared" si="17"/>
        <v>7.7</v>
      </c>
      <c r="Q29" s="17">
        <f t="shared" si="17"/>
        <v>0</v>
      </c>
      <c r="R29" s="17">
        <f t="shared" si="17"/>
        <v>7.7</v>
      </c>
      <c r="S29" s="17">
        <f t="shared" si="17"/>
        <v>7.7</v>
      </c>
      <c r="T29" s="17">
        <f t="shared" si="17"/>
        <v>0</v>
      </c>
      <c r="U29" s="17">
        <f t="shared" si="17"/>
        <v>0</v>
      </c>
      <c r="V29" s="17">
        <f t="shared" si="17"/>
        <v>0</v>
      </c>
      <c r="W29" s="17">
        <f t="shared" si="17"/>
        <v>6</v>
      </c>
      <c r="X29" s="17">
        <f t="shared" si="17"/>
        <v>6</v>
      </c>
      <c r="Y29" s="17">
        <f t="shared" si="17"/>
        <v>6</v>
      </c>
      <c r="Z29" s="17">
        <f t="shared" si="17"/>
        <v>6</v>
      </c>
      <c r="AA29" s="17">
        <f t="shared" si="17"/>
        <v>0</v>
      </c>
      <c r="AB29" s="17">
        <f t="shared" si="17"/>
        <v>0</v>
      </c>
      <c r="AC29" s="17">
        <f t="shared" si="17"/>
        <v>0</v>
      </c>
      <c r="AD29" s="72">
        <v>0</v>
      </c>
      <c r="AE29" s="63">
        <v>154</v>
      </c>
      <c r="AF29" s="65">
        <f>SUM(B29:AC29)</f>
        <v>133</v>
      </c>
      <c r="AG29" s="91">
        <f>SUM(AF29-AE29)</f>
        <v>-21</v>
      </c>
      <c r="AH29" s="86">
        <f>SUM(AD29+AG29)</f>
        <v>-21</v>
      </c>
      <c r="AI29" s="74"/>
    </row>
    <row r="30" spans="1:35" ht="12.75">
      <c r="A30" s="24"/>
      <c r="B30" s="31">
        <f aca="true" t="shared" si="18" ref="B30:AC30">IF(ISNA(VLOOKUP(B28,WerteBD,7,FALSE)),"",VLOOKUP(B28,WerteBD,7,FALSE))</f>
      </c>
      <c r="C30" s="31">
        <f t="shared" si="18"/>
      </c>
      <c r="D30" s="31">
        <f t="shared" si="18"/>
      </c>
      <c r="E30" s="31">
        <f t="shared" si="18"/>
      </c>
      <c r="F30" s="31">
        <f t="shared" si="18"/>
      </c>
      <c r="G30" s="31">
        <f t="shared" si="18"/>
      </c>
      <c r="H30" s="31">
        <f t="shared" si="18"/>
      </c>
      <c r="I30" s="31">
        <f t="shared" si="18"/>
      </c>
      <c r="J30" s="31">
        <f t="shared" si="18"/>
      </c>
      <c r="K30" s="31">
        <f t="shared" si="18"/>
      </c>
      <c r="L30" s="31">
        <f t="shared" si="18"/>
      </c>
      <c r="M30" s="31">
        <f t="shared" si="18"/>
      </c>
      <c r="N30" s="31">
        <f t="shared" si="18"/>
      </c>
      <c r="O30" s="31">
        <f t="shared" si="18"/>
      </c>
      <c r="P30" s="31">
        <f t="shared" si="18"/>
      </c>
      <c r="Q30" s="31">
        <f t="shared" si="18"/>
      </c>
      <c r="R30" s="31">
        <f t="shared" si="18"/>
      </c>
      <c r="S30" s="31">
        <f t="shared" si="18"/>
      </c>
      <c r="T30" s="31">
        <f t="shared" si="18"/>
      </c>
      <c r="U30" s="31">
        <f t="shared" si="18"/>
      </c>
      <c r="V30" s="31">
        <f t="shared" si="18"/>
      </c>
      <c r="W30" s="31">
        <f t="shared" si="18"/>
      </c>
      <c r="X30" s="31">
        <f t="shared" si="18"/>
      </c>
      <c r="Y30" s="31">
        <f t="shared" si="18"/>
      </c>
      <c r="Z30" s="31">
        <f t="shared" si="18"/>
      </c>
      <c r="AA30" s="31">
        <f t="shared" si="18"/>
      </c>
      <c r="AB30" s="31">
        <f t="shared" si="18"/>
      </c>
      <c r="AC30" s="31">
        <f t="shared" si="18"/>
      </c>
      <c r="AD30" s="75"/>
      <c r="AE30" s="76" t="s">
        <v>18</v>
      </c>
      <c r="AF30" s="77">
        <f>SUM(AI30)*0.9</f>
        <v>0</v>
      </c>
      <c r="AG30" s="92"/>
      <c r="AH30" s="93"/>
      <c r="AI30" s="80">
        <f>SUM(B30:AC30)</f>
        <v>0</v>
      </c>
    </row>
    <row r="31" spans="1:36" ht="12.75">
      <c r="A31" s="23">
        <v>10</v>
      </c>
      <c r="B31" s="14" t="s">
        <v>21</v>
      </c>
      <c r="C31" s="14" t="s">
        <v>21</v>
      </c>
      <c r="D31" s="14" t="s">
        <v>21</v>
      </c>
      <c r="E31" s="14" t="s">
        <v>21</v>
      </c>
      <c r="F31" s="14" t="s">
        <v>21</v>
      </c>
      <c r="G31" s="15" t="s">
        <v>7</v>
      </c>
      <c r="H31" s="15" t="s">
        <v>7</v>
      </c>
      <c r="I31" s="58" t="s">
        <v>54</v>
      </c>
      <c r="J31" s="58" t="s">
        <v>54</v>
      </c>
      <c r="K31" s="58" t="s">
        <v>54</v>
      </c>
      <c r="L31" s="58" t="s">
        <v>54</v>
      </c>
      <c r="M31" s="15" t="s">
        <v>7</v>
      </c>
      <c r="N31" s="58" t="s">
        <v>54</v>
      </c>
      <c r="O31" s="58" t="s">
        <v>54</v>
      </c>
      <c r="P31" s="58" t="s">
        <v>54</v>
      </c>
      <c r="Q31" s="15" t="s">
        <v>7</v>
      </c>
      <c r="R31" s="14" t="s">
        <v>21</v>
      </c>
      <c r="S31" s="14" t="s">
        <v>21</v>
      </c>
      <c r="T31" s="15" t="s">
        <v>7</v>
      </c>
      <c r="U31" s="15" t="s">
        <v>7</v>
      </c>
      <c r="V31" s="15" t="s">
        <v>7</v>
      </c>
      <c r="W31" s="16" t="s">
        <v>19</v>
      </c>
      <c r="X31" s="16" t="s">
        <v>19</v>
      </c>
      <c r="Y31" s="16" t="s">
        <v>19</v>
      </c>
      <c r="Z31" s="16" t="s">
        <v>19</v>
      </c>
      <c r="AA31" s="15" t="s">
        <v>7</v>
      </c>
      <c r="AB31" s="15" t="s">
        <v>7</v>
      </c>
      <c r="AC31" s="15" t="s">
        <v>7</v>
      </c>
      <c r="AD31" s="90"/>
      <c r="AE31" s="68"/>
      <c r="AF31" s="69"/>
      <c r="AG31" s="69"/>
      <c r="AH31" s="86"/>
      <c r="AI31" s="74"/>
      <c r="AJ31" s="1">
        <f>COUNTIF(B31:AC31,"B*")+COUNTIF(B31:AC31,"R*")+COUNTIF(B31:AC31,"Sa")+COUNTIF(B31:AC31,"So")</f>
        <v>0</v>
      </c>
    </row>
    <row r="32" spans="1:35" ht="12.75">
      <c r="A32" s="22"/>
      <c r="B32" s="17">
        <f aca="true" t="shared" si="19" ref="B32:AC32">IF(ISNA(VLOOKUP(B31,Werte,5,FALSE)),"",VLOOKUP(B31,Werte,5,FALSE))</f>
        <v>7.7</v>
      </c>
      <c r="C32" s="17">
        <f t="shared" si="19"/>
        <v>7.7</v>
      </c>
      <c r="D32" s="17">
        <f t="shared" si="19"/>
        <v>7.7</v>
      </c>
      <c r="E32" s="17">
        <f t="shared" si="19"/>
        <v>7.7</v>
      </c>
      <c r="F32" s="17">
        <f t="shared" si="19"/>
        <v>7.7</v>
      </c>
      <c r="G32" s="17">
        <f t="shared" si="19"/>
        <v>0</v>
      </c>
      <c r="H32" s="17">
        <f t="shared" si="19"/>
        <v>0</v>
      </c>
      <c r="I32" s="17">
        <f t="shared" si="19"/>
        <v>10</v>
      </c>
      <c r="J32" s="17">
        <f t="shared" si="19"/>
        <v>10</v>
      </c>
      <c r="K32" s="17">
        <f t="shared" si="19"/>
        <v>10</v>
      </c>
      <c r="L32" s="17">
        <f t="shared" si="19"/>
        <v>10</v>
      </c>
      <c r="M32" s="17">
        <f t="shared" si="19"/>
        <v>0</v>
      </c>
      <c r="N32" s="17">
        <f t="shared" si="19"/>
        <v>10</v>
      </c>
      <c r="O32" s="17">
        <f t="shared" si="19"/>
        <v>10</v>
      </c>
      <c r="P32" s="17">
        <f t="shared" si="19"/>
        <v>10</v>
      </c>
      <c r="Q32" s="17">
        <f t="shared" si="19"/>
        <v>0</v>
      </c>
      <c r="R32" s="17">
        <f t="shared" si="19"/>
        <v>7.7</v>
      </c>
      <c r="S32" s="17">
        <f t="shared" si="19"/>
        <v>7.7</v>
      </c>
      <c r="T32" s="17">
        <f t="shared" si="19"/>
        <v>0</v>
      </c>
      <c r="U32" s="17">
        <f t="shared" si="19"/>
        <v>0</v>
      </c>
      <c r="V32" s="17">
        <f t="shared" si="19"/>
        <v>0</v>
      </c>
      <c r="W32" s="17">
        <f t="shared" si="19"/>
        <v>6</v>
      </c>
      <c r="X32" s="17">
        <f t="shared" si="19"/>
        <v>6</v>
      </c>
      <c r="Y32" s="17">
        <f t="shared" si="19"/>
        <v>6</v>
      </c>
      <c r="Z32" s="17">
        <f t="shared" si="19"/>
        <v>6</v>
      </c>
      <c r="AA32" s="17">
        <f t="shared" si="19"/>
        <v>0</v>
      </c>
      <c r="AB32" s="17">
        <f t="shared" si="19"/>
        <v>0</v>
      </c>
      <c r="AC32" s="17">
        <f t="shared" si="19"/>
        <v>0</v>
      </c>
      <c r="AD32" s="72">
        <v>0</v>
      </c>
      <c r="AE32" s="63">
        <v>154</v>
      </c>
      <c r="AF32" s="65">
        <f>SUM(B32:AC32)</f>
        <v>147.9</v>
      </c>
      <c r="AG32" s="91">
        <f>SUM(AF32-AE32)</f>
        <v>-6.099999999999994</v>
      </c>
      <c r="AH32" s="86">
        <f>SUM(AD32+AG32)</f>
        <v>-6.099999999999994</v>
      </c>
      <c r="AI32" s="74"/>
    </row>
    <row r="33" spans="1:35" ht="12.75">
      <c r="A33" s="24"/>
      <c r="B33" s="31">
        <f aca="true" t="shared" si="20" ref="B33:AC33">IF(ISNA(VLOOKUP(B31,WerteBD,7,FALSE)),"",VLOOKUP(B31,WerteBD,7,FALSE))</f>
      </c>
      <c r="C33" s="31">
        <f t="shared" si="20"/>
      </c>
      <c r="D33" s="31">
        <f t="shared" si="20"/>
      </c>
      <c r="E33" s="31">
        <f t="shared" si="20"/>
      </c>
      <c r="F33" s="31">
        <f t="shared" si="20"/>
      </c>
      <c r="G33" s="31">
        <f t="shared" si="20"/>
      </c>
      <c r="H33" s="31">
        <f t="shared" si="20"/>
      </c>
      <c r="I33" s="31">
        <f t="shared" si="20"/>
      </c>
      <c r="J33" s="31">
        <f t="shared" si="20"/>
      </c>
      <c r="K33" s="31">
        <f t="shared" si="20"/>
      </c>
      <c r="L33" s="31">
        <f t="shared" si="20"/>
      </c>
      <c r="M33" s="31">
        <f t="shared" si="20"/>
      </c>
      <c r="N33" s="31">
        <f t="shared" si="20"/>
      </c>
      <c r="O33" s="31">
        <f t="shared" si="20"/>
      </c>
      <c r="P33" s="31">
        <f t="shared" si="20"/>
      </c>
      <c r="Q33" s="31">
        <f t="shared" si="20"/>
      </c>
      <c r="R33" s="31">
        <f t="shared" si="20"/>
      </c>
      <c r="S33" s="31">
        <f t="shared" si="20"/>
      </c>
      <c r="T33" s="31">
        <f t="shared" si="20"/>
      </c>
      <c r="U33" s="31">
        <f t="shared" si="20"/>
      </c>
      <c r="V33" s="31">
        <f t="shared" si="20"/>
      </c>
      <c r="W33" s="31">
        <f t="shared" si="20"/>
      </c>
      <c r="X33" s="31">
        <f t="shared" si="20"/>
      </c>
      <c r="Y33" s="31">
        <f t="shared" si="20"/>
      </c>
      <c r="Z33" s="31">
        <f t="shared" si="20"/>
      </c>
      <c r="AA33" s="31">
        <f t="shared" si="20"/>
      </c>
      <c r="AB33" s="31">
        <f t="shared" si="20"/>
      </c>
      <c r="AC33" s="31">
        <f t="shared" si="20"/>
      </c>
      <c r="AD33" s="75"/>
      <c r="AE33" s="76" t="s">
        <v>18</v>
      </c>
      <c r="AF33" s="77">
        <f>SUM(AI33)*0.9</f>
        <v>0</v>
      </c>
      <c r="AG33" s="92"/>
      <c r="AH33" s="93"/>
      <c r="AI33" s="80">
        <f>SUM(B33:AC33)</f>
        <v>0</v>
      </c>
    </row>
    <row r="34" spans="1:36" ht="12.75">
      <c r="A34" s="23">
        <v>11</v>
      </c>
      <c r="B34" s="97"/>
      <c r="C34" s="97"/>
      <c r="D34" s="97"/>
      <c r="E34" s="97"/>
      <c r="F34" s="97"/>
      <c r="G34" s="32"/>
      <c r="H34" s="32"/>
      <c r="I34" s="97"/>
      <c r="J34" s="97"/>
      <c r="K34" s="97"/>
      <c r="L34" s="97"/>
      <c r="M34" s="97"/>
      <c r="N34" s="97"/>
      <c r="O34" s="97"/>
      <c r="P34" s="97"/>
      <c r="Q34" s="32"/>
      <c r="R34" s="97"/>
      <c r="S34" s="97"/>
      <c r="T34" s="32"/>
      <c r="U34" s="32"/>
      <c r="V34" s="32"/>
      <c r="W34" s="97"/>
      <c r="X34" s="97"/>
      <c r="Y34" s="97"/>
      <c r="Z34" s="97"/>
      <c r="AA34" s="32"/>
      <c r="AB34" s="32"/>
      <c r="AC34" s="32"/>
      <c r="AD34" s="90"/>
      <c r="AE34" s="68"/>
      <c r="AF34" s="69"/>
      <c r="AG34" s="69"/>
      <c r="AH34" s="86"/>
      <c r="AI34" s="74"/>
      <c r="AJ34" s="1">
        <f>COUNTIF(B34:AC34,"B*")+COUNTIF(B34:AC34,"R*")+COUNTIF(B34:AC34,"Sa")+COUNTIF(B34:AC34,"So")</f>
        <v>0</v>
      </c>
    </row>
    <row r="35" spans="1:35" ht="12.75">
      <c r="A35" s="22"/>
      <c r="B35" s="17">
        <f aca="true" t="shared" si="21" ref="B35:AC35">IF(ISNA(VLOOKUP(B34,Werte,5,FALSE)),"",VLOOKUP(B34,Werte,5,FALSE))</f>
      </c>
      <c r="C35" s="17">
        <f t="shared" si="21"/>
      </c>
      <c r="D35" s="17">
        <f t="shared" si="21"/>
      </c>
      <c r="E35" s="17">
        <f t="shared" si="21"/>
      </c>
      <c r="F35" s="17">
        <f t="shared" si="21"/>
      </c>
      <c r="G35" s="17">
        <f t="shared" si="21"/>
      </c>
      <c r="H35" s="17">
        <f t="shared" si="21"/>
      </c>
      <c r="I35" s="17">
        <f t="shared" si="21"/>
      </c>
      <c r="J35" s="17">
        <f t="shared" si="21"/>
      </c>
      <c r="K35" s="17">
        <f t="shared" si="21"/>
      </c>
      <c r="L35" s="17">
        <f t="shared" si="21"/>
      </c>
      <c r="M35" s="17">
        <f t="shared" si="21"/>
      </c>
      <c r="N35" s="17">
        <f t="shared" si="21"/>
      </c>
      <c r="O35" s="17">
        <f t="shared" si="21"/>
      </c>
      <c r="P35" s="17">
        <f t="shared" si="21"/>
      </c>
      <c r="Q35" s="17">
        <f t="shared" si="21"/>
      </c>
      <c r="R35" s="17">
        <f t="shared" si="21"/>
      </c>
      <c r="S35" s="17">
        <f t="shared" si="21"/>
      </c>
      <c r="T35" s="17">
        <f t="shared" si="21"/>
      </c>
      <c r="U35" s="17">
        <f t="shared" si="21"/>
      </c>
      <c r="V35" s="17">
        <f t="shared" si="21"/>
      </c>
      <c r="W35" s="17">
        <f t="shared" si="21"/>
      </c>
      <c r="X35" s="17">
        <f t="shared" si="21"/>
      </c>
      <c r="Y35" s="17">
        <f t="shared" si="21"/>
      </c>
      <c r="Z35" s="17">
        <f t="shared" si="21"/>
      </c>
      <c r="AA35" s="17">
        <f t="shared" si="21"/>
      </c>
      <c r="AB35" s="17">
        <f t="shared" si="21"/>
      </c>
      <c r="AC35" s="17">
        <f t="shared" si="21"/>
      </c>
      <c r="AD35" s="72">
        <v>0</v>
      </c>
      <c r="AE35" s="63">
        <v>154</v>
      </c>
      <c r="AF35" s="65">
        <f>SUM(B35:AC35)</f>
        <v>0</v>
      </c>
      <c r="AG35" s="91">
        <f>SUM(AF35-AE35)</f>
        <v>-154</v>
      </c>
      <c r="AH35" s="86">
        <f>SUM(AD35+AG35)</f>
        <v>-154</v>
      </c>
      <c r="AI35" s="74"/>
    </row>
    <row r="36" spans="1:35" ht="12.75">
      <c r="A36" s="24"/>
      <c r="B36" s="31">
        <f aca="true" t="shared" si="22" ref="B36:AC36">IF(ISNA(VLOOKUP(B34,WerteBD,7,FALSE)),"",VLOOKUP(B34,WerteBD,7,FALSE))</f>
      </c>
      <c r="C36" s="31">
        <f t="shared" si="22"/>
      </c>
      <c r="D36" s="31">
        <f t="shared" si="22"/>
      </c>
      <c r="E36" s="31">
        <f t="shared" si="22"/>
      </c>
      <c r="F36" s="31">
        <f t="shared" si="22"/>
      </c>
      <c r="G36" s="31">
        <f t="shared" si="22"/>
      </c>
      <c r="H36" s="31">
        <f t="shared" si="22"/>
      </c>
      <c r="I36" s="31">
        <f t="shared" si="22"/>
      </c>
      <c r="J36" s="31">
        <f t="shared" si="22"/>
      </c>
      <c r="K36" s="31">
        <f t="shared" si="22"/>
      </c>
      <c r="L36" s="31">
        <f t="shared" si="22"/>
      </c>
      <c r="M36" s="31">
        <f t="shared" si="22"/>
      </c>
      <c r="N36" s="31">
        <f t="shared" si="22"/>
      </c>
      <c r="O36" s="31">
        <f t="shared" si="22"/>
      </c>
      <c r="P36" s="31">
        <f t="shared" si="22"/>
      </c>
      <c r="Q36" s="31">
        <f t="shared" si="22"/>
      </c>
      <c r="R36" s="31">
        <f t="shared" si="22"/>
      </c>
      <c r="S36" s="31">
        <f t="shared" si="22"/>
      </c>
      <c r="T36" s="31">
        <f t="shared" si="22"/>
      </c>
      <c r="U36" s="31">
        <f t="shared" si="22"/>
      </c>
      <c r="V36" s="31">
        <f t="shared" si="22"/>
      </c>
      <c r="W36" s="31">
        <f t="shared" si="22"/>
      </c>
      <c r="X36" s="31">
        <f t="shared" si="22"/>
      </c>
      <c r="Y36" s="31">
        <f t="shared" si="22"/>
      </c>
      <c r="Z36" s="31">
        <f t="shared" si="22"/>
      </c>
      <c r="AA36" s="31">
        <f t="shared" si="22"/>
      </c>
      <c r="AB36" s="31">
        <f t="shared" si="22"/>
      </c>
      <c r="AC36" s="31">
        <f t="shared" si="22"/>
      </c>
      <c r="AD36" s="75"/>
      <c r="AE36" s="76" t="s">
        <v>18</v>
      </c>
      <c r="AF36" s="77">
        <f>SUM(AI36)*0.9</f>
        <v>0</v>
      </c>
      <c r="AG36" s="92"/>
      <c r="AH36" s="93"/>
      <c r="AI36" s="80">
        <f>SUM(B36:AC36)</f>
        <v>0</v>
      </c>
    </row>
    <row r="37" spans="1:34" ht="12.75">
      <c r="A37" s="94" t="s">
        <v>52</v>
      </c>
      <c r="B37" s="95">
        <f>COUNTIF(B4:B36,"F*")+COUNTIF(B4:B36,"D*")</f>
        <v>4</v>
      </c>
      <c r="C37" s="95">
        <f aca="true" t="shared" si="23" ref="C37:AC37">COUNTIF(C4:C36,"F*")+COUNTIF(C4:C36,"D*")</f>
        <v>4</v>
      </c>
      <c r="D37" s="95">
        <f t="shared" si="23"/>
        <v>4</v>
      </c>
      <c r="E37" s="95">
        <f t="shared" si="23"/>
        <v>4</v>
      </c>
      <c r="F37" s="95">
        <f t="shared" si="23"/>
        <v>4</v>
      </c>
      <c r="G37" s="95">
        <f t="shared" si="23"/>
        <v>4</v>
      </c>
      <c r="H37" s="95">
        <f t="shared" si="23"/>
        <v>0</v>
      </c>
      <c r="I37" s="95">
        <f t="shared" si="23"/>
        <v>5</v>
      </c>
      <c r="J37" s="95">
        <f t="shared" si="23"/>
        <v>5</v>
      </c>
      <c r="K37" s="95">
        <f t="shared" si="23"/>
        <v>5</v>
      </c>
      <c r="L37" s="95">
        <f t="shared" si="23"/>
        <v>5</v>
      </c>
      <c r="M37" s="95">
        <f t="shared" si="23"/>
        <v>5</v>
      </c>
      <c r="N37" s="95">
        <f t="shared" si="23"/>
        <v>3</v>
      </c>
      <c r="O37" s="95">
        <f t="shared" si="23"/>
        <v>0</v>
      </c>
      <c r="P37" s="95">
        <f t="shared" si="23"/>
        <v>4</v>
      </c>
      <c r="Q37" s="95">
        <f t="shared" si="23"/>
        <v>4</v>
      </c>
      <c r="R37" s="95">
        <f t="shared" si="23"/>
        <v>4</v>
      </c>
      <c r="S37" s="95">
        <f t="shared" si="23"/>
        <v>4</v>
      </c>
      <c r="T37" s="95">
        <f t="shared" si="23"/>
        <v>0</v>
      </c>
      <c r="U37" s="95">
        <f t="shared" si="23"/>
        <v>0</v>
      </c>
      <c r="V37" s="95">
        <f t="shared" si="23"/>
        <v>0</v>
      </c>
      <c r="W37" s="95">
        <f t="shared" si="23"/>
        <v>6</v>
      </c>
      <c r="X37" s="95">
        <f t="shared" si="23"/>
        <v>6</v>
      </c>
      <c r="Y37" s="95">
        <f t="shared" si="23"/>
        <v>6</v>
      </c>
      <c r="Z37" s="95">
        <f t="shared" si="23"/>
        <v>6</v>
      </c>
      <c r="AA37" s="95">
        <f t="shared" si="23"/>
        <v>0</v>
      </c>
      <c r="AB37" s="95">
        <f t="shared" si="23"/>
        <v>0</v>
      </c>
      <c r="AC37" s="95">
        <f t="shared" si="23"/>
        <v>0</v>
      </c>
      <c r="AD37" s="2"/>
      <c r="AE37" s="4"/>
      <c r="AF37" s="4"/>
      <c r="AG37" s="4"/>
      <c r="AH37" s="4"/>
    </row>
    <row r="38" spans="1:34" ht="12.75">
      <c r="A38" s="96" t="s">
        <v>50</v>
      </c>
      <c r="B38" s="95">
        <f>COUNTIF(B4:B36,{"S1";"S2";"S3";"S4";"S5";"S6"})</f>
        <v>6</v>
      </c>
      <c r="C38" s="95">
        <f>COUNTIF(C4:C36,{"S1";"S2";"S3";"S4";"S5";"S6"})</f>
        <v>5</v>
      </c>
      <c r="D38" s="95">
        <f>COUNTIF(D4:D36,{"S1";"S2";"S3";"S4";"S5";"S6"})</f>
        <v>6</v>
      </c>
      <c r="E38" s="95">
        <f>COUNTIF(E4:E36,{"S1";"S2";"S3";"S4";"S5";"S6"})</f>
        <v>6</v>
      </c>
      <c r="F38" s="95">
        <f>COUNTIF(F4:F36,{"S1";"S2";"S3";"S4";"S5";"S6"})</f>
        <v>6</v>
      </c>
      <c r="G38" s="95">
        <f>COUNTIF(G4:G36,{"S1";"S2";"S3";"S4";"S5";"S6"})</f>
        <v>0</v>
      </c>
      <c r="H38" s="95">
        <f>COUNTIF(H4:H36,{"S1";"S2";"S3";"S4";"S5";"S6"})</f>
        <v>4</v>
      </c>
      <c r="I38" s="95">
        <f>COUNTIF(I4:I36,{"S1";"S2";"S3";"S4";"S5";"S6"})</f>
        <v>4</v>
      </c>
      <c r="J38" s="95">
        <f>COUNTIF(J4:J36,{"S1";"S2";"S3";"S4";"S5";"S6"})</f>
        <v>0</v>
      </c>
      <c r="K38" s="95">
        <f>COUNTIF(K4:K36,{"S1";"S2";"S3";"S4";"S5";"S6"})</f>
        <v>4</v>
      </c>
      <c r="L38" s="95">
        <f>COUNTIF(L4:L36,{"S1";"S2";"S3";"S4";"S5";"S6"})</f>
        <v>4</v>
      </c>
      <c r="M38" s="95">
        <f>COUNTIF(M4:M36,{"S1";"S2";"S3";"S4";"S5";"S6"})</f>
        <v>0</v>
      </c>
      <c r="N38" s="95">
        <f>COUNTIF(N4:N36,{"S1";"S2";"S3";"S4";"S5";"S6"})</f>
        <v>0</v>
      </c>
      <c r="O38" s="95">
        <f>COUNTIF(O4:O36,{"S1";"S2";"S3";"S4";"S5";"S6"})</f>
        <v>4</v>
      </c>
      <c r="P38" s="95">
        <f>COUNTIF(P4:P36,{"S1";"S2";"S3";"S4";"S5";"S6"})</f>
        <v>5</v>
      </c>
      <c r="Q38" s="95">
        <f>COUNTIF(Q4:Q36,{"S1";"S2";"S3";"S4";"S5";"S6"})</f>
        <v>0</v>
      </c>
      <c r="R38" s="95">
        <f>COUNTIF(R4:R36,{"S1";"S2";"S3";"S4";"S5";"S6"})</f>
        <v>6</v>
      </c>
      <c r="S38" s="95">
        <f>COUNTIF(S4:S36,{"S1";"S2";"S3";"S4";"S5";"S6"})</f>
        <v>6</v>
      </c>
      <c r="T38" s="95">
        <f>COUNTIF(T4:T36,{"S1";"S2";"S3";"S4";"S5";"S6"})</f>
        <v>0</v>
      </c>
      <c r="U38" s="95">
        <f>COUNTIF(U4:U36,{"S1";"S2";"S3";"S4";"S5";"S6"})</f>
        <v>0</v>
      </c>
      <c r="V38" s="95">
        <f>COUNTIF(V4:V36,{"S1";"S2";"S3";"S4";"S5";"S6"})</f>
        <v>0</v>
      </c>
      <c r="W38" s="95">
        <f>COUNTIF(W4:W36,{"S1";"S2";"S3";"S4";"S5";"S6"})</f>
        <v>4</v>
      </c>
      <c r="X38" s="95">
        <f>COUNTIF(X4:X36,{"S1";"S2";"S3";"S4";"S5";"S6"})</f>
        <v>4</v>
      </c>
      <c r="Y38" s="95">
        <f>COUNTIF(Y4:Y36,{"S1";"S2";"S3";"S4";"S5";"S6"})</f>
        <v>4</v>
      </c>
      <c r="Z38" s="95">
        <f>COUNTIF(Z4:Z36,{"S1";"S2";"S3";"S4";"S5";"S6"})</f>
        <v>4</v>
      </c>
      <c r="AA38" s="95">
        <f>COUNTIF(AA4:AA36,{"S1";"S2";"S3";"S4";"S5";"S6"})</f>
        <v>4</v>
      </c>
      <c r="AB38" s="95">
        <f>COUNTIF(AB4:AB36,{"S1";"S2";"S3";"S4";"S5";"S6"})</f>
        <v>0</v>
      </c>
      <c r="AC38" s="95">
        <f>COUNTIF(AC4:AC36,{"S1";"S2";"S3";"S4";"S5";"S6"})</f>
        <v>0</v>
      </c>
      <c r="AD38" s="2"/>
      <c r="AE38" s="4"/>
      <c r="AF38" s="4"/>
      <c r="AG38" s="4"/>
      <c r="AH38" s="4"/>
    </row>
    <row r="39" spans="1:34" ht="12.75">
      <c r="A39" s="96" t="s">
        <v>51</v>
      </c>
      <c r="B39" s="95">
        <f>COUNTIF(B4:B36,"N*")</f>
        <v>0</v>
      </c>
      <c r="C39" s="95">
        <f aca="true" t="shared" si="24" ref="C39:AC39">COUNTIF(C4:C36,"N*")</f>
        <v>0</v>
      </c>
      <c r="D39" s="95">
        <f t="shared" si="24"/>
        <v>0</v>
      </c>
      <c r="E39" s="95">
        <f t="shared" si="24"/>
        <v>0</v>
      </c>
      <c r="F39" s="95">
        <f t="shared" si="24"/>
        <v>0</v>
      </c>
      <c r="G39" s="95">
        <f t="shared" si="24"/>
        <v>0</v>
      </c>
      <c r="H39" s="95">
        <f t="shared" si="24"/>
        <v>0</v>
      </c>
      <c r="I39" s="95">
        <f t="shared" si="24"/>
        <v>1</v>
      </c>
      <c r="J39" s="95">
        <f t="shared" si="24"/>
        <v>1</v>
      </c>
      <c r="K39" s="95">
        <f t="shared" si="24"/>
        <v>1</v>
      </c>
      <c r="L39" s="95">
        <f t="shared" si="24"/>
        <v>1</v>
      </c>
      <c r="M39" s="95">
        <f t="shared" si="24"/>
        <v>0</v>
      </c>
      <c r="N39" s="95">
        <f t="shared" si="24"/>
        <v>1</v>
      </c>
      <c r="O39" s="95">
        <f t="shared" si="24"/>
        <v>1</v>
      </c>
      <c r="P39" s="95">
        <f t="shared" si="24"/>
        <v>1</v>
      </c>
      <c r="Q39" s="95">
        <f t="shared" si="24"/>
        <v>0</v>
      </c>
      <c r="R39" s="95">
        <f t="shared" si="24"/>
        <v>0</v>
      </c>
      <c r="S39" s="95">
        <f t="shared" si="24"/>
        <v>0</v>
      </c>
      <c r="T39" s="95">
        <f t="shared" si="24"/>
        <v>0</v>
      </c>
      <c r="U39" s="95">
        <f t="shared" si="24"/>
        <v>0</v>
      </c>
      <c r="V39" s="95">
        <f t="shared" si="24"/>
        <v>0</v>
      </c>
      <c r="W39" s="95">
        <f t="shared" si="24"/>
        <v>0</v>
      </c>
      <c r="X39" s="95">
        <f t="shared" si="24"/>
        <v>0</v>
      </c>
      <c r="Y39" s="95">
        <f t="shared" si="24"/>
        <v>0</v>
      </c>
      <c r="Z39" s="95">
        <f t="shared" si="24"/>
        <v>0</v>
      </c>
      <c r="AA39" s="95">
        <f t="shared" si="24"/>
        <v>0</v>
      </c>
      <c r="AB39" s="95">
        <f t="shared" si="24"/>
        <v>0</v>
      </c>
      <c r="AC39" s="95">
        <f t="shared" si="24"/>
        <v>0</v>
      </c>
      <c r="AD39" s="2"/>
      <c r="AE39" s="4"/>
      <c r="AF39" s="4"/>
      <c r="AG39" s="4"/>
      <c r="AH39" s="4"/>
    </row>
    <row r="40" spans="1:34" ht="12.75">
      <c r="A40" s="96" t="s">
        <v>53</v>
      </c>
      <c r="B40" s="95">
        <f>COUNTIF(B4:B36,"B*")+COUNTIF(B4:B36,"R*")+COUNTIF(B4:B36,"Sa")+COUNTIF(B4:B36,"So")</f>
        <v>0</v>
      </c>
      <c r="C40" s="95">
        <f aca="true" t="shared" si="25" ref="C40:AC40">COUNTIF(C4:C36,"B*")+COUNTIF(C4:C36,"R*")+COUNTIF(C4:C36,"Sa")+COUNTIF(C4:C36,"So")</f>
        <v>1</v>
      </c>
      <c r="D40" s="95">
        <f t="shared" si="25"/>
        <v>0</v>
      </c>
      <c r="E40" s="95">
        <f t="shared" si="25"/>
        <v>0</v>
      </c>
      <c r="F40" s="95">
        <f t="shared" si="25"/>
        <v>0</v>
      </c>
      <c r="G40" s="95">
        <f t="shared" si="25"/>
        <v>0</v>
      </c>
      <c r="H40" s="95">
        <f t="shared" si="25"/>
        <v>0</v>
      </c>
      <c r="I40" s="95">
        <f t="shared" si="25"/>
        <v>0</v>
      </c>
      <c r="J40" s="95">
        <f t="shared" si="25"/>
        <v>0</v>
      </c>
      <c r="K40" s="95">
        <f t="shared" si="25"/>
        <v>0</v>
      </c>
      <c r="L40" s="95">
        <f t="shared" si="25"/>
        <v>0</v>
      </c>
      <c r="M40" s="95">
        <f t="shared" si="25"/>
        <v>0</v>
      </c>
      <c r="N40" s="95">
        <f t="shared" si="25"/>
        <v>1</v>
      </c>
      <c r="O40" s="95">
        <f t="shared" si="25"/>
        <v>0</v>
      </c>
      <c r="P40" s="95">
        <f t="shared" si="25"/>
        <v>0</v>
      </c>
      <c r="Q40" s="95">
        <f t="shared" si="25"/>
        <v>0</v>
      </c>
      <c r="R40" s="95">
        <f t="shared" si="25"/>
        <v>0</v>
      </c>
      <c r="S40" s="95">
        <f t="shared" si="25"/>
        <v>0</v>
      </c>
      <c r="T40" s="95">
        <f t="shared" si="25"/>
        <v>0</v>
      </c>
      <c r="U40" s="95">
        <f t="shared" si="25"/>
        <v>0</v>
      </c>
      <c r="V40" s="95">
        <f t="shared" si="25"/>
        <v>1</v>
      </c>
      <c r="W40" s="95">
        <f t="shared" si="25"/>
        <v>0</v>
      </c>
      <c r="X40" s="95">
        <f t="shared" si="25"/>
        <v>0</v>
      </c>
      <c r="Y40" s="95">
        <f t="shared" si="25"/>
        <v>0</v>
      </c>
      <c r="Z40" s="95">
        <f t="shared" si="25"/>
        <v>0</v>
      </c>
      <c r="AA40" s="95">
        <f t="shared" si="25"/>
        <v>0</v>
      </c>
      <c r="AB40" s="95">
        <f t="shared" si="25"/>
        <v>0</v>
      </c>
      <c r="AC40" s="95">
        <f t="shared" si="25"/>
        <v>0</v>
      </c>
      <c r="AD40" s="2"/>
      <c r="AE40" s="4"/>
      <c r="AF40" s="4"/>
      <c r="AG40" s="4"/>
      <c r="AH40" s="4"/>
    </row>
    <row r="41" spans="2:34" ht="12.75">
      <c r="B41" s="57" t="s">
        <v>45</v>
      </c>
      <c r="C41" s="5"/>
      <c r="D41" s="5"/>
      <c r="F41" s="99" t="s">
        <v>55</v>
      </c>
      <c r="G41" s="98"/>
      <c r="H41" s="1"/>
      <c r="N41" s="1"/>
      <c r="O41" s="1"/>
      <c r="U41" s="1"/>
      <c r="V41" s="1"/>
      <c r="AB41" s="1"/>
      <c r="AC41" s="1"/>
      <c r="AD41" s="2"/>
      <c r="AE41" s="4"/>
      <c r="AF41" s="4"/>
      <c r="AG41" s="4"/>
      <c r="AH41" s="4"/>
    </row>
    <row r="42" spans="1:34" ht="12.75">
      <c r="A42" s="2"/>
      <c r="B42" s="26" t="s">
        <v>15</v>
      </c>
      <c r="C42" s="48" t="s">
        <v>24</v>
      </c>
      <c r="D42" s="49"/>
      <c r="E42" s="50"/>
      <c r="F42" s="51">
        <v>8</v>
      </c>
      <c r="G42" s="1"/>
      <c r="H42" s="1"/>
      <c r="N42" s="1"/>
      <c r="O42" s="1"/>
      <c r="U42" s="1"/>
      <c r="V42" s="1"/>
      <c r="AB42" s="1"/>
      <c r="AC42" s="1"/>
      <c r="AD42" s="2"/>
      <c r="AE42" s="4"/>
      <c r="AF42" s="4"/>
      <c r="AG42" s="4"/>
      <c r="AH42" s="4"/>
    </row>
    <row r="43" spans="1:34" ht="12.75">
      <c r="A43" s="2"/>
      <c r="B43" s="16" t="s">
        <v>19</v>
      </c>
      <c r="C43" s="48" t="s">
        <v>25</v>
      </c>
      <c r="D43" s="49"/>
      <c r="E43" s="50"/>
      <c r="F43" s="52">
        <v>6</v>
      </c>
      <c r="G43" s="100"/>
      <c r="H43" s="43"/>
      <c r="I43" s="44"/>
      <c r="N43" s="1"/>
      <c r="O43" s="1"/>
      <c r="U43" s="1"/>
      <c r="V43" s="1"/>
      <c r="AB43" s="1"/>
      <c r="AC43" s="1"/>
      <c r="AD43" s="2"/>
      <c r="AE43" s="4"/>
      <c r="AF43" s="4"/>
      <c r="AG43" s="4"/>
      <c r="AH43" s="4"/>
    </row>
    <row r="44" spans="1:34" ht="12.75">
      <c r="A44" s="2"/>
      <c r="B44" s="16" t="s">
        <v>20</v>
      </c>
      <c r="C44" s="48" t="s">
        <v>26</v>
      </c>
      <c r="D44" s="49"/>
      <c r="E44" s="50"/>
      <c r="F44" s="52">
        <v>7.7</v>
      </c>
      <c r="G44" s="44"/>
      <c r="H44" s="44"/>
      <c r="I44" s="44"/>
      <c r="N44" s="1"/>
      <c r="O44" s="1"/>
      <c r="U44" s="1"/>
      <c r="V44" s="1"/>
      <c r="AB44" s="1"/>
      <c r="AC44" s="1"/>
      <c r="AD44" s="2"/>
      <c r="AE44" s="4"/>
      <c r="AF44" s="4"/>
      <c r="AG44" s="4"/>
      <c r="AH44" s="4"/>
    </row>
    <row r="45" spans="1:29" ht="12.75">
      <c r="A45" s="2"/>
      <c r="B45" s="16" t="s">
        <v>37</v>
      </c>
      <c r="C45" s="48" t="s">
        <v>47</v>
      </c>
      <c r="D45" s="49"/>
      <c r="E45" s="50"/>
      <c r="F45" s="52">
        <v>7.7</v>
      </c>
      <c r="G45" s="1"/>
      <c r="H45" s="1"/>
      <c r="N45" s="1"/>
      <c r="O45" s="1"/>
      <c r="U45" s="1"/>
      <c r="V45" s="1"/>
      <c r="AB45" s="1"/>
      <c r="AC45" s="1"/>
    </row>
    <row r="46" spans="1:29" ht="12.75">
      <c r="A46" s="2"/>
      <c r="B46" s="16" t="s">
        <v>38</v>
      </c>
      <c r="C46" s="48" t="s">
        <v>48</v>
      </c>
      <c r="D46" s="49"/>
      <c r="E46" s="50"/>
      <c r="F46" s="52">
        <v>7.7</v>
      </c>
      <c r="G46" s="1"/>
      <c r="H46" s="1"/>
      <c r="N46" s="1"/>
      <c r="O46" s="1"/>
      <c r="U46" s="1"/>
      <c r="V46" s="1"/>
      <c r="AB46" s="1"/>
      <c r="AC46" s="1"/>
    </row>
    <row r="47" spans="1:29" ht="12.75">
      <c r="A47" s="2"/>
      <c r="B47" s="14" t="s">
        <v>21</v>
      </c>
      <c r="C47" s="48" t="s">
        <v>27</v>
      </c>
      <c r="D47" s="49"/>
      <c r="E47" s="50"/>
      <c r="F47" s="52">
        <v>7.7</v>
      </c>
      <c r="G47" s="1"/>
      <c r="H47" s="1"/>
      <c r="N47" s="1"/>
      <c r="O47" s="1"/>
      <c r="U47" s="1"/>
      <c r="V47" s="1"/>
      <c r="AB47" s="1"/>
      <c r="AC47" s="1"/>
    </row>
    <row r="48" spans="1:29" ht="12.75">
      <c r="A48" s="2"/>
      <c r="B48" s="14" t="s">
        <v>22</v>
      </c>
      <c r="C48" s="48" t="s">
        <v>28</v>
      </c>
      <c r="D48" s="49"/>
      <c r="E48" s="50"/>
      <c r="F48" s="52">
        <v>7.7</v>
      </c>
      <c r="G48" s="1"/>
      <c r="H48" s="1"/>
      <c r="N48" s="1"/>
      <c r="O48" s="1"/>
      <c r="U48" s="1"/>
      <c r="V48" s="1"/>
      <c r="AB48" s="1"/>
      <c r="AC48" s="1"/>
    </row>
    <row r="49" spans="2:29" ht="12.75">
      <c r="B49" s="14" t="s">
        <v>39</v>
      </c>
      <c r="C49" s="48" t="s">
        <v>40</v>
      </c>
      <c r="D49" s="49"/>
      <c r="E49" s="50"/>
      <c r="F49" s="52">
        <v>10</v>
      </c>
      <c r="G49" s="1"/>
      <c r="H49" s="1"/>
      <c r="N49" s="1"/>
      <c r="O49" s="1"/>
      <c r="U49" s="1"/>
      <c r="V49" s="1"/>
      <c r="AB49" s="1"/>
      <c r="AC49" s="1"/>
    </row>
    <row r="50" spans="2:29" ht="12.75">
      <c r="B50" s="15" t="s">
        <v>7</v>
      </c>
      <c r="C50" s="48" t="s">
        <v>49</v>
      </c>
      <c r="D50" s="49"/>
      <c r="E50" s="50"/>
      <c r="F50" s="52">
        <v>0</v>
      </c>
      <c r="G50" s="1"/>
      <c r="H50" s="1"/>
      <c r="N50" s="1"/>
      <c r="O50" s="1"/>
      <c r="U50" s="1"/>
      <c r="V50" s="1"/>
      <c r="AB50" s="1"/>
      <c r="AC50" s="1"/>
    </row>
    <row r="51" spans="2:29" ht="12.75">
      <c r="B51" s="32" t="s">
        <v>13</v>
      </c>
      <c r="C51" s="53" t="s">
        <v>34</v>
      </c>
      <c r="D51" s="53"/>
      <c r="E51" s="53"/>
      <c r="F51" s="54">
        <v>7.7</v>
      </c>
      <c r="G51" s="1"/>
      <c r="H51" s="1"/>
      <c r="N51" s="1"/>
      <c r="O51" s="1"/>
      <c r="U51" s="1"/>
      <c r="V51" s="1"/>
      <c r="AB51" s="1"/>
      <c r="AC51" s="1"/>
    </row>
    <row r="52" spans="2:29" ht="12.75">
      <c r="B52" s="32" t="s">
        <v>33</v>
      </c>
      <c r="C52" s="50" t="s">
        <v>42</v>
      </c>
      <c r="D52" s="50"/>
      <c r="E52" s="50"/>
      <c r="F52" s="52">
        <v>0</v>
      </c>
      <c r="G52" s="1"/>
      <c r="H52" s="1"/>
      <c r="N52" s="1"/>
      <c r="O52" s="1"/>
      <c r="U52" s="1"/>
      <c r="V52" s="1"/>
      <c r="AB52" s="1"/>
      <c r="AC52" s="1"/>
    </row>
    <row r="53" spans="2:29" ht="12.75">
      <c r="B53" s="32" t="s">
        <v>36</v>
      </c>
      <c r="C53" s="50"/>
      <c r="D53" s="50"/>
      <c r="E53" s="50"/>
      <c r="F53" s="52"/>
      <c r="G53" s="1"/>
      <c r="H53" s="1"/>
      <c r="N53" s="1"/>
      <c r="O53" s="1"/>
      <c r="U53" s="1"/>
      <c r="V53" s="1"/>
      <c r="AB53" s="1"/>
      <c r="AC53" s="1"/>
    </row>
    <row r="54" spans="2:29" ht="12.75">
      <c r="B54" s="37" t="s">
        <v>35</v>
      </c>
      <c r="C54" s="50" t="s">
        <v>41</v>
      </c>
      <c r="D54" s="50"/>
      <c r="E54" s="50"/>
      <c r="F54" s="52"/>
      <c r="G54" s="1"/>
      <c r="H54" s="1"/>
      <c r="J54" s="29"/>
      <c r="N54" s="1"/>
      <c r="O54" s="1"/>
      <c r="U54" s="1"/>
      <c r="V54" s="1"/>
      <c r="AB54" s="1"/>
      <c r="AC54" s="1"/>
    </row>
    <row r="55" spans="2:29" ht="12.75" customHeight="1">
      <c r="B55" s="58" t="s">
        <v>54</v>
      </c>
      <c r="C55" s="50" t="s">
        <v>51</v>
      </c>
      <c r="D55" s="50"/>
      <c r="E55" s="50"/>
      <c r="F55" s="52">
        <v>10</v>
      </c>
      <c r="G55" s="1"/>
      <c r="H55" s="1"/>
      <c r="N55" s="1"/>
      <c r="O55" s="1"/>
      <c r="U55" s="1"/>
      <c r="V55" s="1"/>
      <c r="AB55" s="1"/>
      <c r="AC55" s="1"/>
    </row>
    <row r="56" spans="2:29" ht="12.75">
      <c r="B56" s="105" t="s">
        <v>58</v>
      </c>
      <c r="C56" s="50" t="s">
        <v>59</v>
      </c>
      <c r="D56" s="50"/>
      <c r="E56" s="50"/>
      <c r="F56" s="55">
        <v>7.7</v>
      </c>
      <c r="G56" s="1"/>
      <c r="H56" s="1"/>
      <c r="N56" s="1"/>
      <c r="O56" s="1"/>
      <c r="U56" s="1"/>
      <c r="V56" s="1"/>
      <c r="AB56" s="1"/>
      <c r="AC56" s="1"/>
    </row>
    <row r="57" spans="2:29" ht="12.75">
      <c r="B57" s="106"/>
      <c r="C57" s="50"/>
      <c r="D57" s="50"/>
      <c r="E57" s="50"/>
      <c r="F57" s="55"/>
      <c r="G57" s="1"/>
      <c r="H57" s="1"/>
      <c r="N57" s="1"/>
      <c r="O57" s="1"/>
      <c r="U57" s="1"/>
      <c r="V57" s="1"/>
      <c r="AB57" s="1"/>
      <c r="AC57" s="1"/>
    </row>
    <row r="58" spans="2:29" ht="12.75">
      <c r="B58" s="101" t="s">
        <v>57</v>
      </c>
      <c r="C58" s="102"/>
      <c r="D58" s="103"/>
      <c r="E58" s="103"/>
      <c r="F58" s="104"/>
      <c r="G58" s="29"/>
      <c r="H58" s="99" t="s">
        <v>56</v>
      </c>
      <c r="I58" s="29"/>
      <c r="J58" s="2"/>
      <c r="K58" s="28"/>
      <c r="N58" s="1"/>
      <c r="O58" s="1"/>
      <c r="U58" s="1"/>
      <c r="V58" s="1"/>
      <c r="AB58" s="1"/>
      <c r="AC58" s="1"/>
    </row>
    <row r="59" spans="1:29" ht="12.75">
      <c r="A59" s="107" t="s">
        <v>46</v>
      </c>
      <c r="B59" s="40" t="s">
        <v>5</v>
      </c>
      <c r="C59" s="46" t="s">
        <v>30</v>
      </c>
      <c r="D59" s="46"/>
      <c r="E59" s="46"/>
      <c r="F59" s="45"/>
      <c r="G59" s="50"/>
      <c r="H59" s="51">
        <v>24</v>
      </c>
      <c r="I59" s="27"/>
      <c r="N59" s="1"/>
      <c r="O59" s="1"/>
      <c r="U59" s="1"/>
      <c r="V59" s="1"/>
      <c r="AB59" s="1"/>
      <c r="AC59" s="1"/>
    </row>
    <row r="60" spans="1:29" ht="12.75">
      <c r="A60" s="108"/>
      <c r="B60" s="40" t="s">
        <v>6</v>
      </c>
      <c r="C60" s="46" t="s">
        <v>31</v>
      </c>
      <c r="D60" s="46"/>
      <c r="E60" s="46"/>
      <c r="F60" s="45"/>
      <c r="G60" s="50"/>
      <c r="H60" s="52">
        <v>23</v>
      </c>
      <c r="I60" s="27"/>
      <c r="N60" s="1"/>
      <c r="O60" s="1"/>
      <c r="U60" s="1"/>
      <c r="V60" s="1"/>
      <c r="AB60" s="1"/>
      <c r="AC60" s="1"/>
    </row>
    <row r="61" spans="2:29" ht="12.75">
      <c r="B61" s="41" t="s">
        <v>14</v>
      </c>
      <c r="C61" s="46" t="s">
        <v>29</v>
      </c>
      <c r="D61" s="46"/>
      <c r="E61" s="46"/>
      <c r="F61" s="45">
        <v>9</v>
      </c>
      <c r="G61" s="50"/>
      <c r="H61" s="52">
        <v>5</v>
      </c>
      <c r="I61" s="27"/>
      <c r="N61" s="1"/>
      <c r="O61" s="1"/>
      <c r="U61" s="1"/>
      <c r="V61" s="1"/>
      <c r="AB61" s="1"/>
      <c r="AC61" s="1"/>
    </row>
    <row r="62" spans="2:29" ht="12.75">
      <c r="B62" s="42" t="s">
        <v>16</v>
      </c>
      <c r="C62" s="46" t="s">
        <v>14</v>
      </c>
      <c r="D62" s="46"/>
      <c r="E62" s="46"/>
      <c r="F62" s="47"/>
      <c r="G62" s="50"/>
      <c r="H62" s="56">
        <v>3</v>
      </c>
      <c r="I62" s="2"/>
      <c r="N62" s="1"/>
      <c r="O62" s="1"/>
      <c r="U62" s="1"/>
      <c r="V62" s="1"/>
      <c r="AB62" s="1"/>
      <c r="AC62" s="1"/>
    </row>
    <row r="63" spans="7:29" ht="12.75">
      <c r="G63" s="1"/>
      <c r="H63" s="1"/>
      <c r="N63" s="1"/>
      <c r="O63" s="1"/>
      <c r="U63" s="1"/>
      <c r="V63" s="1"/>
      <c r="AB63" s="1"/>
      <c r="AC63" s="1"/>
    </row>
    <row r="64" spans="7:29" ht="12.75">
      <c r="G64" s="1"/>
      <c r="H64" s="1"/>
      <c r="N64" s="1"/>
      <c r="O64" s="1"/>
      <c r="U64" s="1"/>
      <c r="V64" s="1"/>
      <c r="AB64" s="1"/>
      <c r="AC64" s="1"/>
    </row>
    <row r="65" spans="7:29" ht="12.75">
      <c r="G65" s="1"/>
      <c r="H65" s="1"/>
      <c r="N65" s="1"/>
      <c r="O65" s="1"/>
      <c r="U65" s="1"/>
      <c r="V65" s="1"/>
      <c r="AB65" s="1"/>
      <c r="AC65" s="1"/>
    </row>
    <row r="66" spans="7:29" ht="12.75">
      <c r="G66" s="1"/>
      <c r="H66" s="1"/>
      <c r="N66" s="1"/>
      <c r="O66" s="1"/>
      <c r="U66" s="1"/>
      <c r="V66" s="1"/>
      <c r="AB66" s="1"/>
      <c r="AC66" s="1"/>
    </row>
    <row r="67" spans="7:29" ht="12.75">
      <c r="G67" s="1"/>
      <c r="H67" s="1"/>
      <c r="N67" s="1"/>
      <c r="O67" s="1"/>
      <c r="U67" s="1"/>
      <c r="V67" s="1"/>
      <c r="AB67" s="1"/>
      <c r="AC67" s="1"/>
    </row>
    <row r="68" spans="7:29" ht="12.75">
      <c r="G68" s="1"/>
      <c r="H68" s="1"/>
      <c r="N68" s="1"/>
      <c r="O68" s="1"/>
      <c r="U68" s="1"/>
      <c r="V68" s="1"/>
      <c r="AB68" s="1"/>
      <c r="AC68" s="1"/>
    </row>
    <row r="69" spans="7:29" ht="12.75">
      <c r="G69" s="1"/>
      <c r="H69" s="1"/>
      <c r="N69" s="1"/>
      <c r="O69" s="1"/>
      <c r="U69" s="1"/>
      <c r="V69" s="1"/>
      <c r="AB69" s="1"/>
      <c r="AC69" s="1"/>
    </row>
    <row r="70" spans="7:29" ht="12.75">
      <c r="G70" s="1"/>
      <c r="H70" s="1"/>
      <c r="N70" s="1"/>
      <c r="O70" s="1"/>
      <c r="U70" s="1"/>
      <c r="V70" s="1"/>
      <c r="AB70" s="1"/>
      <c r="AC70" s="1"/>
    </row>
    <row r="71" spans="7:29" ht="12.75">
      <c r="G71" s="1"/>
      <c r="H71" s="1"/>
      <c r="N71" s="1"/>
      <c r="O71" s="1"/>
      <c r="U71" s="1"/>
      <c r="V71" s="1"/>
      <c r="AB71" s="1"/>
      <c r="AC71" s="1"/>
    </row>
    <row r="72" spans="7:29" ht="12.75">
      <c r="G72" s="1"/>
      <c r="H72" s="1"/>
      <c r="N72" s="1"/>
      <c r="O72" s="1"/>
      <c r="U72" s="1"/>
      <c r="V72" s="1"/>
      <c r="AB72" s="1"/>
      <c r="AC72" s="1"/>
    </row>
    <row r="73" spans="7:29" ht="12.75">
      <c r="G73" s="1"/>
      <c r="H73" s="1"/>
      <c r="N73" s="1"/>
      <c r="O73" s="1"/>
      <c r="U73" s="1"/>
      <c r="V73" s="1"/>
      <c r="AB73" s="1"/>
      <c r="AC73" s="1"/>
    </row>
    <row r="74" spans="7:29" ht="12.75">
      <c r="G74" s="1"/>
      <c r="H74" s="1"/>
      <c r="N74" s="1"/>
      <c r="O74" s="1"/>
      <c r="U74" s="1"/>
      <c r="V74" s="1"/>
      <c r="AB74" s="1"/>
      <c r="AC74" s="1"/>
    </row>
    <row r="75" spans="7:29" ht="12.75">
      <c r="G75" s="1"/>
      <c r="H75" s="1"/>
      <c r="N75" s="1"/>
      <c r="O75" s="1"/>
      <c r="U75" s="1"/>
      <c r="V75" s="1"/>
      <c r="AB75" s="1"/>
      <c r="AC75" s="1"/>
    </row>
    <row r="76" spans="7:29" ht="12.75">
      <c r="G76" s="1"/>
      <c r="H76" s="1"/>
      <c r="N76" s="1"/>
      <c r="O76" s="1"/>
      <c r="U76" s="1"/>
      <c r="V76" s="1"/>
      <c r="AB76" s="1"/>
      <c r="AC76" s="1"/>
    </row>
    <row r="77" spans="7:29" ht="12.75">
      <c r="G77" s="1"/>
      <c r="H77" s="1"/>
      <c r="N77" s="1"/>
      <c r="O77" s="1"/>
      <c r="U77" s="1"/>
      <c r="V77" s="1"/>
      <c r="AB77" s="1"/>
      <c r="AC77" s="1"/>
    </row>
    <row r="78" spans="7:29" ht="12.75">
      <c r="G78" s="1"/>
      <c r="H78" s="1"/>
      <c r="N78" s="1"/>
      <c r="O78" s="1"/>
      <c r="U78" s="1"/>
      <c r="V78" s="1"/>
      <c r="AB78" s="1"/>
      <c r="AC78" s="1"/>
    </row>
    <row r="79" spans="7:29" ht="12.75">
      <c r="G79" s="1"/>
      <c r="H79" s="1"/>
      <c r="N79" s="1"/>
      <c r="O79" s="1"/>
      <c r="U79" s="1"/>
      <c r="V79" s="1"/>
      <c r="AB79" s="1"/>
      <c r="AC79" s="1"/>
    </row>
    <row r="80" spans="7:29" ht="12.75">
      <c r="G80" s="1"/>
      <c r="H80" s="1"/>
      <c r="N80" s="1"/>
      <c r="O80" s="1"/>
      <c r="U80" s="1"/>
      <c r="V80" s="1"/>
      <c r="AB80" s="1"/>
      <c r="AC80" s="1"/>
    </row>
    <row r="81" spans="7:29" ht="12.75">
      <c r="G81" s="1"/>
      <c r="H81" s="1"/>
      <c r="N81" s="1"/>
      <c r="O81" s="1"/>
      <c r="U81" s="1"/>
      <c r="V81" s="1"/>
      <c r="AB81" s="1"/>
      <c r="AC81" s="1"/>
    </row>
    <row r="82" spans="7:29" ht="12.75">
      <c r="G82" s="1"/>
      <c r="H82" s="1"/>
      <c r="N82" s="1"/>
      <c r="O82" s="1"/>
      <c r="U82" s="1"/>
      <c r="V82" s="1"/>
      <c r="AB82" s="1"/>
      <c r="AC82" s="1"/>
    </row>
    <row r="83" spans="7:29" ht="12.75">
      <c r="G83" s="1"/>
      <c r="H83" s="1"/>
      <c r="N83" s="1"/>
      <c r="O83" s="1"/>
      <c r="U83" s="1"/>
      <c r="V83" s="1"/>
      <c r="AB83" s="1"/>
      <c r="AC83" s="1"/>
    </row>
    <row r="84" spans="7:29" ht="12.75">
      <c r="G84" s="1"/>
      <c r="H84" s="1"/>
      <c r="N84" s="1"/>
      <c r="O84" s="1"/>
      <c r="U84" s="1"/>
      <c r="V84" s="1"/>
      <c r="AB84" s="1"/>
      <c r="AC84" s="1"/>
    </row>
    <row r="85" spans="7:29" ht="12.75">
      <c r="G85" s="1"/>
      <c r="H85" s="1"/>
      <c r="N85" s="1"/>
      <c r="O85" s="1"/>
      <c r="U85" s="1"/>
      <c r="V85" s="1"/>
      <c r="AB85" s="1"/>
      <c r="AC85" s="1"/>
    </row>
    <row r="86" spans="7:29" ht="12.75">
      <c r="G86" s="1"/>
      <c r="H86" s="1"/>
      <c r="N86" s="1"/>
      <c r="O86" s="1"/>
      <c r="U86" s="1"/>
      <c r="V86" s="1"/>
      <c r="AB86" s="1"/>
      <c r="AC86" s="1"/>
    </row>
    <row r="87" spans="7:29" ht="12.75">
      <c r="G87" s="1"/>
      <c r="H87" s="1"/>
      <c r="N87" s="1"/>
      <c r="O87" s="1"/>
      <c r="U87" s="1"/>
      <c r="V87" s="1"/>
      <c r="AB87" s="1"/>
      <c r="AC87" s="1"/>
    </row>
    <row r="88" spans="7:29" ht="12.75">
      <c r="G88" s="1"/>
      <c r="H88" s="1"/>
      <c r="N88" s="1"/>
      <c r="O88" s="1"/>
      <c r="U88" s="1"/>
      <c r="V88" s="1"/>
      <c r="AB88" s="1"/>
      <c r="AC88" s="1"/>
    </row>
    <row r="89" spans="7:29" ht="12.75">
      <c r="G89" s="1"/>
      <c r="H89" s="1"/>
      <c r="N89" s="1"/>
      <c r="O89" s="1"/>
      <c r="U89" s="1"/>
      <c r="V89" s="1"/>
      <c r="AB89" s="1"/>
      <c r="AC89" s="1"/>
    </row>
    <row r="90" spans="7:29" ht="12.75">
      <c r="G90" s="1"/>
      <c r="H90" s="1"/>
      <c r="N90" s="1"/>
      <c r="O90" s="1"/>
      <c r="U90" s="1"/>
      <c r="V90" s="1"/>
      <c r="AB90" s="1"/>
      <c r="AC90" s="1"/>
    </row>
    <row r="91" spans="7:29" ht="12.75">
      <c r="G91" s="1"/>
      <c r="H91" s="1"/>
      <c r="N91" s="1"/>
      <c r="O91" s="1"/>
      <c r="U91" s="1"/>
      <c r="V91" s="1"/>
      <c r="AB91" s="1"/>
      <c r="AC91" s="1"/>
    </row>
    <row r="92" spans="7:29" ht="12.75">
      <c r="G92" s="1"/>
      <c r="H92" s="1"/>
      <c r="N92" s="1"/>
      <c r="O92" s="1"/>
      <c r="U92" s="1"/>
      <c r="V92" s="1"/>
      <c r="AB92" s="1"/>
      <c r="AC92" s="1"/>
    </row>
    <row r="93" spans="7:29" ht="12.75">
      <c r="G93" s="1"/>
      <c r="H93" s="1"/>
      <c r="N93" s="1"/>
      <c r="O93" s="1"/>
      <c r="U93" s="1"/>
      <c r="V93" s="1"/>
      <c r="AB93" s="1"/>
      <c r="AC93" s="1"/>
    </row>
    <row r="94" spans="7:29" ht="12.75">
      <c r="G94" s="1"/>
      <c r="H94" s="1"/>
      <c r="N94" s="1"/>
      <c r="O94" s="1"/>
      <c r="U94" s="1"/>
      <c r="V94" s="1"/>
      <c r="AB94" s="1"/>
      <c r="AC94" s="1"/>
    </row>
    <row r="95" spans="7:29" ht="12.75">
      <c r="G95" s="1"/>
      <c r="H95" s="1"/>
      <c r="N95" s="1"/>
      <c r="O95" s="1"/>
      <c r="U95" s="1"/>
      <c r="V95" s="1"/>
      <c r="AB95" s="1"/>
      <c r="AC95" s="1"/>
    </row>
    <row r="96" spans="7:29" ht="12.75">
      <c r="G96" s="1"/>
      <c r="H96" s="1"/>
      <c r="N96" s="1"/>
      <c r="O96" s="1"/>
      <c r="U96" s="1"/>
      <c r="V96" s="1"/>
      <c r="AB96" s="1"/>
      <c r="AC96" s="1"/>
    </row>
    <row r="97" spans="7:29" ht="12.75">
      <c r="G97" s="1"/>
      <c r="H97" s="1"/>
      <c r="N97" s="1"/>
      <c r="O97" s="1"/>
      <c r="U97" s="1"/>
      <c r="V97" s="1"/>
      <c r="AB97" s="1"/>
      <c r="AC97" s="1"/>
    </row>
    <row r="98" spans="7:29" ht="12.75">
      <c r="G98" s="1"/>
      <c r="H98" s="1"/>
      <c r="N98" s="1"/>
      <c r="O98" s="1"/>
      <c r="U98" s="1"/>
      <c r="V98" s="1"/>
      <c r="AB98" s="1"/>
      <c r="AC98" s="1"/>
    </row>
    <row r="99" spans="7:29" ht="12.75">
      <c r="G99" s="1"/>
      <c r="H99" s="1"/>
      <c r="N99" s="1"/>
      <c r="O99" s="1"/>
      <c r="U99" s="1"/>
      <c r="V99" s="1"/>
      <c r="AB99" s="1"/>
      <c r="AC99" s="1"/>
    </row>
    <row r="100" spans="7:29" ht="12.75">
      <c r="G100" s="1"/>
      <c r="H100" s="1"/>
      <c r="N100" s="1"/>
      <c r="O100" s="1"/>
      <c r="U100" s="1"/>
      <c r="V100" s="1"/>
      <c r="AB100" s="1"/>
      <c r="AC100" s="1"/>
    </row>
    <row r="101" spans="7:29" ht="12.75">
      <c r="G101" s="1"/>
      <c r="H101" s="1"/>
      <c r="N101" s="1"/>
      <c r="O101" s="1"/>
      <c r="U101" s="1"/>
      <c r="V101" s="1"/>
      <c r="AB101" s="1"/>
      <c r="AC101" s="1"/>
    </row>
    <row r="102" spans="7:29" ht="12.75">
      <c r="G102" s="1"/>
      <c r="H102" s="1"/>
      <c r="N102" s="1"/>
      <c r="O102" s="1"/>
      <c r="U102" s="1"/>
      <c r="V102" s="1"/>
      <c r="AB102" s="1"/>
      <c r="AC102" s="1"/>
    </row>
    <row r="103" spans="7:29" ht="12.75">
      <c r="G103" s="1"/>
      <c r="H103" s="1"/>
      <c r="N103" s="1"/>
      <c r="O103" s="1"/>
      <c r="U103" s="1"/>
      <c r="V103" s="1"/>
      <c r="AB103" s="1"/>
      <c r="AC103" s="1"/>
    </row>
    <row r="104" spans="7:29" ht="12.75">
      <c r="G104" s="1"/>
      <c r="H104" s="1"/>
      <c r="N104" s="1"/>
      <c r="O104" s="1"/>
      <c r="U104" s="1"/>
      <c r="V104" s="1"/>
      <c r="AB104" s="1"/>
      <c r="AC104" s="1"/>
    </row>
    <row r="105" spans="7:29" ht="12.75">
      <c r="G105" s="1"/>
      <c r="H105" s="1"/>
      <c r="N105" s="1"/>
      <c r="O105" s="1"/>
      <c r="U105" s="1"/>
      <c r="V105" s="1"/>
      <c r="AB105" s="1"/>
      <c r="AC105" s="1"/>
    </row>
    <row r="106" spans="7:29" ht="12.75">
      <c r="G106" s="1"/>
      <c r="H106" s="1"/>
      <c r="N106" s="1"/>
      <c r="O106" s="1"/>
      <c r="U106" s="1"/>
      <c r="V106" s="1"/>
      <c r="AB106" s="1"/>
      <c r="AC106" s="1"/>
    </row>
    <row r="107" spans="7:29" ht="12.75">
      <c r="G107" s="1"/>
      <c r="H107" s="1"/>
      <c r="N107" s="1"/>
      <c r="O107" s="1"/>
      <c r="U107" s="1"/>
      <c r="V107" s="1"/>
      <c r="AB107" s="1"/>
      <c r="AC107" s="1"/>
    </row>
    <row r="108" spans="7:29" ht="12.75">
      <c r="G108" s="1"/>
      <c r="H108" s="1"/>
      <c r="N108" s="1"/>
      <c r="O108" s="1"/>
      <c r="U108" s="1"/>
      <c r="V108" s="1"/>
      <c r="AB108" s="1"/>
      <c r="AC108" s="1"/>
    </row>
    <row r="109" spans="7:29" ht="12.75">
      <c r="G109" s="1"/>
      <c r="H109" s="1"/>
      <c r="N109" s="1"/>
      <c r="O109" s="1"/>
      <c r="U109" s="1"/>
      <c r="V109" s="1"/>
      <c r="AB109" s="1"/>
      <c r="AC109" s="1"/>
    </row>
    <row r="110" spans="7:29" ht="12.75">
      <c r="G110" s="1"/>
      <c r="H110" s="1"/>
      <c r="N110" s="1"/>
      <c r="O110" s="1"/>
      <c r="U110" s="1"/>
      <c r="V110" s="1"/>
      <c r="AB110" s="1"/>
      <c r="AC110" s="1"/>
    </row>
    <row r="111" spans="7:29" ht="12.75">
      <c r="G111" s="1"/>
      <c r="H111" s="1"/>
      <c r="N111" s="1"/>
      <c r="O111" s="1"/>
      <c r="U111" s="1"/>
      <c r="V111" s="1"/>
      <c r="AB111" s="1"/>
      <c r="AC111" s="1"/>
    </row>
    <row r="112" spans="7:29" ht="12.75">
      <c r="G112" s="1"/>
      <c r="H112" s="1"/>
      <c r="N112" s="1"/>
      <c r="O112" s="1"/>
      <c r="U112" s="1"/>
      <c r="V112" s="1"/>
      <c r="AB112" s="1"/>
      <c r="AC112" s="1"/>
    </row>
    <row r="113" spans="7:29" ht="12.75">
      <c r="G113" s="1"/>
      <c r="H113" s="1"/>
      <c r="N113" s="1"/>
      <c r="O113" s="1"/>
      <c r="U113" s="1"/>
      <c r="V113" s="1"/>
      <c r="AB113" s="1"/>
      <c r="AC113" s="1"/>
    </row>
    <row r="114" spans="7:29" ht="12.75">
      <c r="G114" s="1"/>
      <c r="H114" s="1"/>
      <c r="N114" s="1"/>
      <c r="O114" s="1"/>
      <c r="U114" s="1"/>
      <c r="V114" s="1"/>
      <c r="AB114" s="1"/>
      <c r="AC114" s="1"/>
    </row>
    <row r="115" spans="7:29" ht="12.75">
      <c r="G115" s="1"/>
      <c r="H115" s="1"/>
      <c r="N115" s="1"/>
      <c r="O115" s="1"/>
      <c r="U115" s="1"/>
      <c r="V115" s="1"/>
      <c r="AB115" s="1"/>
      <c r="AC115" s="1"/>
    </row>
    <row r="116" spans="7:29" ht="12.75">
      <c r="G116" s="1"/>
      <c r="H116" s="1"/>
      <c r="N116" s="1"/>
      <c r="O116" s="1"/>
      <c r="U116" s="1"/>
      <c r="V116" s="1"/>
      <c r="AB116" s="1"/>
      <c r="AC116" s="1"/>
    </row>
    <row r="117" spans="7:29" ht="12.75">
      <c r="G117" s="1"/>
      <c r="H117" s="1"/>
      <c r="N117" s="1"/>
      <c r="O117" s="1"/>
      <c r="U117" s="1"/>
      <c r="V117" s="1"/>
      <c r="AB117" s="1"/>
      <c r="AC117" s="1"/>
    </row>
    <row r="118" spans="7:29" ht="12.75">
      <c r="G118" s="1"/>
      <c r="H118" s="1"/>
      <c r="N118" s="1"/>
      <c r="O118" s="1"/>
      <c r="U118" s="1"/>
      <c r="V118" s="1"/>
      <c r="AB118" s="1"/>
      <c r="AC118" s="1"/>
    </row>
    <row r="119" spans="7:29" ht="12.75">
      <c r="G119" s="1"/>
      <c r="H119" s="1"/>
      <c r="N119" s="1"/>
      <c r="O119" s="1"/>
      <c r="U119" s="1"/>
      <c r="V119" s="1"/>
      <c r="AB119" s="1"/>
      <c r="AC119" s="1"/>
    </row>
    <row r="120" spans="7:29" ht="12.75">
      <c r="G120" s="1"/>
      <c r="H120" s="1"/>
      <c r="N120" s="1"/>
      <c r="O120" s="1"/>
      <c r="U120" s="1"/>
      <c r="V120" s="1"/>
      <c r="AB120" s="1"/>
      <c r="AC120" s="1"/>
    </row>
    <row r="121" spans="7:29" ht="12.75">
      <c r="G121" s="1"/>
      <c r="H121" s="1"/>
      <c r="N121" s="1"/>
      <c r="O121" s="1"/>
      <c r="U121" s="1"/>
      <c r="V121" s="1"/>
      <c r="AB121" s="1"/>
      <c r="AC121" s="1"/>
    </row>
    <row r="122" spans="7:29" ht="12.75">
      <c r="G122" s="1"/>
      <c r="H122" s="1"/>
      <c r="N122" s="1"/>
      <c r="O122" s="1"/>
      <c r="U122" s="1"/>
      <c r="V122" s="1"/>
      <c r="AB122" s="1"/>
      <c r="AC122" s="1"/>
    </row>
    <row r="123" spans="7:29" ht="12.75">
      <c r="G123" s="1"/>
      <c r="H123" s="1"/>
      <c r="N123" s="1"/>
      <c r="O123" s="1"/>
      <c r="U123" s="1"/>
      <c r="V123" s="1"/>
      <c r="AB123" s="1"/>
      <c r="AC123" s="1"/>
    </row>
    <row r="124" spans="7:29" ht="12.75">
      <c r="G124" s="1"/>
      <c r="H124" s="1"/>
      <c r="N124" s="1"/>
      <c r="O124" s="1"/>
      <c r="U124" s="1"/>
      <c r="V124" s="1"/>
      <c r="AB124" s="1"/>
      <c r="AC124" s="1"/>
    </row>
    <row r="125" spans="7:29" ht="12.75">
      <c r="G125" s="1"/>
      <c r="H125" s="1"/>
      <c r="N125" s="1"/>
      <c r="O125" s="1"/>
      <c r="U125" s="1"/>
      <c r="V125" s="1"/>
      <c r="AB125" s="1"/>
      <c r="AC125" s="1"/>
    </row>
    <row r="126" spans="7:29" ht="12.75">
      <c r="G126" s="1"/>
      <c r="H126" s="1"/>
      <c r="N126" s="1"/>
      <c r="O126" s="1"/>
      <c r="U126" s="1"/>
      <c r="V126" s="1"/>
      <c r="AB126" s="1"/>
      <c r="AC126" s="1"/>
    </row>
    <row r="127" spans="7:29" ht="12.75">
      <c r="G127" s="1"/>
      <c r="H127" s="1"/>
      <c r="N127" s="1"/>
      <c r="O127" s="1"/>
      <c r="U127" s="1"/>
      <c r="V127" s="1"/>
      <c r="AB127" s="1"/>
      <c r="AC127" s="1"/>
    </row>
    <row r="128" spans="7:29" ht="12.75">
      <c r="G128" s="1"/>
      <c r="H128" s="1"/>
      <c r="N128" s="1"/>
      <c r="O128" s="1"/>
      <c r="U128" s="1"/>
      <c r="V128" s="1"/>
      <c r="AB128" s="1"/>
      <c r="AC128" s="1"/>
    </row>
    <row r="129" spans="7:29" ht="12.75">
      <c r="G129" s="1"/>
      <c r="H129" s="1"/>
      <c r="N129" s="1"/>
      <c r="O129" s="1"/>
      <c r="U129" s="1"/>
      <c r="V129" s="1"/>
      <c r="AB129" s="1"/>
      <c r="AC129" s="1"/>
    </row>
    <row r="130" spans="7:29" ht="12.75">
      <c r="G130" s="1"/>
      <c r="H130" s="1"/>
      <c r="N130" s="1"/>
      <c r="O130" s="1"/>
      <c r="U130" s="1"/>
      <c r="V130" s="1"/>
      <c r="AB130" s="1"/>
      <c r="AC130" s="1"/>
    </row>
    <row r="131" spans="7:29" ht="12.75">
      <c r="G131" s="1"/>
      <c r="H131" s="1"/>
      <c r="N131" s="1"/>
      <c r="O131" s="1"/>
      <c r="U131" s="1"/>
      <c r="V131" s="1"/>
      <c r="AB131" s="1"/>
      <c r="AC131" s="1"/>
    </row>
    <row r="132" spans="7:29" ht="12.75">
      <c r="G132" s="1"/>
      <c r="H132" s="1"/>
      <c r="N132" s="1"/>
      <c r="O132" s="1"/>
      <c r="U132" s="1"/>
      <c r="V132" s="1"/>
      <c r="AB132" s="1"/>
      <c r="AC132" s="1"/>
    </row>
    <row r="133" spans="7:29" ht="12.75">
      <c r="G133" s="1"/>
      <c r="H133" s="1"/>
      <c r="N133" s="1"/>
      <c r="O133" s="1"/>
      <c r="U133" s="1"/>
      <c r="V133" s="1"/>
      <c r="AB133" s="1"/>
      <c r="AC133" s="1"/>
    </row>
    <row r="134" spans="7:29" ht="12.75">
      <c r="G134" s="1"/>
      <c r="H134" s="1"/>
      <c r="N134" s="1"/>
      <c r="O134" s="1"/>
      <c r="U134" s="1"/>
      <c r="V134" s="1"/>
      <c r="AB134" s="1"/>
      <c r="AC134" s="1"/>
    </row>
    <row r="135" spans="7:29" ht="12.75">
      <c r="G135" s="1"/>
      <c r="H135" s="1"/>
      <c r="N135" s="1"/>
      <c r="O135" s="1"/>
      <c r="U135" s="1"/>
      <c r="V135" s="1"/>
      <c r="AB135" s="1"/>
      <c r="AC135" s="1"/>
    </row>
    <row r="136" spans="7:29" ht="12.75">
      <c r="G136" s="1"/>
      <c r="H136" s="1"/>
      <c r="N136" s="1"/>
      <c r="O136" s="1"/>
      <c r="U136" s="1"/>
      <c r="V136" s="1"/>
      <c r="AB136" s="1"/>
      <c r="AC136" s="1"/>
    </row>
    <row r="137" spans="7:29" ht="12.75">
      <c r="G137" s="1"/>
      <c r="H137" s="1"/>
      <c r="N137" s="1"/>
      <c r="O137" s="1"/>
      <c r="U137" s="1"/>
      <c r="V137" s="1"/>
      <c r="AB137" s="1"/>
      <c r="AC137" s="1"/>
    </row>
    <row r="138" spans="7:29" ht="12.75">
      <c r="G138" s="1"/>
      <c r="H138" s="1"/>
      <c r="N138" s="1"/>
      <c r="O138" s="1"/>
      <c r="U138" s="1"/>
      <c r="V138" s="1"/>
      <c r="AB138" s="1"/>
      <c r="AC138" s="1"/>
    </row>
    <row r="139" spans="7:29" ht="12.75">
      <c r="G139" s="1"/>
      <c r="H139" s="1"/>
      <c r="N139" s="1"/>
      <c r="O139" s="1"/>
      <c r="U139" s="1"/>
      <c r="V139" s="1"/>
      <c r="AB139" s="1"/>
      <c r="AC139" s="1"/>
    </row>
    <row r="140" spans="7:29" ht="12.75">
      <c r="G140" s="1"/>
      <c r="H140" s="1"/>
      <c r="N140" s="1"/>
      <c r="O140" s="1"/>
      <c r="U140" s="1"/>
      <c r="V140" s="1"/>
      <c r="AB140" s="1"/>
      <c r="AC140" s="1"/>
    </row>
    <row r="141" spans="7:29" ht="12.75">
      <c r="G141" s="1"/>
      <c r="H141" s="1"/>
      <c r="N141" s="1"/>
      <c r="O141" s="1"/>
      <c r="U141" s="1"/>
      <c r="V141" s="1"/>
      <c r="AB141" s="1"/>
      <c r="AC141" s="1"/>
    </row>
    <row r="142" spans="7:29" ht="12.75">
      <c r="G142" s="1"/>
      <c r="H142" s="1"/>
      <c r="N142" s="1"/>
      <c r="O142" s="1"/>
      <c r="U142" s="1"/>
      <c r="V142" s="1"/>
      <c r="AB142" s="1"/>
      <c r="AC142" s="1"/>
    </row>
    <row r="143" spans="7:29" ht="12.75">
      <c r="G143" s="1"/>
      <c r="H143" s="1"/>
      <c r="N143" s="1"/>
      <c r="O143" s="1"/>
      <c r="U143" s="1"/>
      <c r="V143" s="1"/>
      <c r="AB143" s="1"/>
      <c r="AC143" s="1"/>
    </row>
    <row r="144" spans="7:29" ht="12.75">
      <c r="G144" s="1"/>
      <c r="H144" s="1"/>
      <c r="N144" s="1"/>
      <c r="O144" s="1"/>
      <c r="U144" s="1"/>
      <c r="V144" s="1"/>
      <c r="AB144" s="1"/>
      <c r="AC144" s="1"/>
    </row>
    <row r="145" spans="7:29" ht="12.75">
      <c r="G145" s="1"/>
      <c r="H145" s="1"/>
      <c r="N145" s="1"/>
      <c r="O145" s="1"/>
      <c r="U145" s="1"/>
      <c r="V145" s="1"/>
      <c r="AB145" s="1"/>
      <c r="AC145" s="1"/>
    </row>
    <row r="146" spans="7:29" ht="12.75">
      <c r="G146" s="1"/>
      <c r="H146" s="1"/>
      <c r="N146" s="1"/>
      <c r="O146" s="1"/>
      <c r="U146" s="1"/>
      <c r="V146" s="1"/>
      <c r="AB146" s="1"/>
      <c r="AC146" s="1"/>
    </row>
    <row r="147" spans="7:29" ht="12.75">
      <c r="G147" s="1"/>
      <c r="H147" s="1"/>
      <c r="N147" s="1"/>
      <c r="O147" s="1"/>
      <c r="U147" s="1"/>
      <c r="V147" s="1"/>
      <c r="AB147" s="1"/>
      <c r="AC147" s="1"/>
    </row>
    <row r="148" spans="7:29" ht="12.75">
      <c r="G148" s="1"/>
      <c r="H148" s="1"/>
      <c r="N148" s="1"/>
      <c r="O148" s="1"/>
      <c r="U148" s="1"/>
      <c r="V148" s="1"/>
      <c r="AB148" s="1"/>
      <c r="AC148" s="1"/>
    </row>
    <row r="149" spans="7:29" ht="12.75">
      <c r="G149" s="1"/>
      <c r="H149" s="1"/>
      <c r="N149" s="1"/>
      <c r="O149" s="1"/>
      <c r="U149" s="1"/>
      <c r="V149" s="1"/>
      <c r="AB149" s="1"/>
      <c r="AC149" s="1"/>
    </row>
    <row r="150" spans="7:29" ht="12.75">
      <c r="G150" s="1"/>
      <c r="H150" s="1"/>
      <c r="N150" s="1"/>
      <c r="O150" s="1"/>
      <c r="U150" s="1"/>
      <c r="V150" s="1"/>
      <c r="AB150" s="1"/>
      <c r="AC150" s="1"/>
    </row>
    <row r="151" spans="7:29" ht="12.75">
      <c r="G151" s="1"/>
      <c r="H151" s="1"/>
      <c r="N151" s="1"/>
      <c r="O151" s="1"/>
      <c r="U151" s="1"/>
      <c r="V151" s="1"/>
      <c r="AB151" s="1"/>
      <c r="AC151" s="1"/>
    </row>
  </sheetData>
  <sheetProtection password="C7C6" sheet="1" insertRows="0"/>
  <mergeCells count="1">
    <mergeCell ref="A59:A60"/>
  </mergeCells>
  <dataValidations count="2">
    <dataValidation type="decimal" allowBlank="1" showInputMessage="1" showErrorMessage="1" promptTitle="Anders als geplant?" prompt="Mehr- oder Wenigerstunden" sqref="B8:AC8 B5:AC5 B11:AC11 B14:AC14 B17:AC17 B20:AC20 B23:AC23 B26:AC26 B29:AC29 B32:AC32 B35:AC35">
      <formula1>0.1</formula1>
      <formula2>26</formula2>
    </dataValidation>
    <dataValidation allowBlank="1" showInputMessage="1" showErrorMessage="1" promptTitle="Bereitschaftsdienst" prompt="Zeit 1:1; wer hier U für Urlaub oder k für krank dokumentiert, muss für den Folgeplan hier die Formel wieder herstellen." sqref="B6:AC6 B9:AC9 B12:AC12 B15:AC15 B18:AC18 B21:AC21 B24:AC24 B27:AC27 B30:AC30 B33:AC33 B36:AC36"/>
  </dataValidations>
  <hyperlinks>
    <hyperlink ref="AD1" r:id="rId1" display="www.schichtplanfibel.de"/>
  </hyperlinks>
  <printOptions/>
  <pageMargins left="0" right="0" top="0.5905511811023623" bottom="0.5905511811023623" header="0.11811023622047245" footer="0.11811023622047245"/>
  <pageSetup horizontalDpi="600" verticalDpi="600" orientation="landscape" paperSize="9" scale="95" r:id="rId2"/>
  <ignoredErrors>
    <ignoredError sqref="AE3:AE16 AD3:AD36 AB7 AC28 AC7 AB31 AB28 AB10 AC10 AB13 AC13 AB16 AC16 AB19 AC19 AB22 AC22 AB25 AC25 AC31 B25:AA25 B22:AA22 B19:AA19 B16:AA16 B13:AA13 B10:AA10 J28 B28:H28 B31:H31 H7:M7 I28 L28:AA28 O7 T7:U7 AE18:AE36 W7:AA7 Q31:AA31 B5:AC5 B6:AC6 B8:AC9 B11:AC12 B14:AC15 B17:AC18 B20:AC21 B23:AC24 B26:AC27 B29:AC30 B32:AC33 B35:AC36" unlockedFormula="1"/>
    <ignoredError sqref="AJ34"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AKK</dc:creator>
  <cp:keywords/>
  <dc:description/>
  <cp:lastModifiedBy>Tobias Michel</cp:lastModifiedBy>
  <cp:lastPrinted>2013-02-20T13:54:41Z</cp:lastPrinted>
  <dcterms:created xsi:type="dcterms:W3CDTF">2012-01-27T06:25:54Z</dcterms:created>
  <dcterms:modified xsi:type="dcterms:W3CDTF">2013-05-26T10:45:19Z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