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internet\die-welt-ist-keine-ware\schichtplanfibel\tvoed\"/>
    </mc:Choice>
  </mc:AlternateContent>
  <workbookProtection workbookPassword="FA1F" lockStructure="1"/>
  <bookViews>
    <workbookView xWindow="3336" yWindow="108" windowWidth="16608" windowHeight="9372"/>
  </bookViews>
  <sheets>
    <sheet name="Tabelle1" sheetId="1" r:id="rId1"/>
    <sheet name="Tabelle2" sheetId="2" r:id="rId2"/>
    <sheet name="Tabelle3" sheetId="3" r:id="rId3"/>
  </sheets>
  <definedNames>
    <definedName name="Differenz1">Tabelle1!$G$38</definedName>
    <definedName name="Differenz2">Tabelle1!$G$59</definedName>
    <definedName name="Differenz3">Tabelle1!$G$80</definedName>
    <definedName name="Differenz4">Tabelle1!$G$101</definedName>
    <definedName name="Divisor">Tabelle1!$E$15</definedName>
    <definedName name="Divisor_Prot2">Tabelle1!$E$15</definedName>
    <definedName name="korrigierter_Divisor">Tabelle1!$E$20</definedName>
    <definedName name="SummeTagemitFortzahlungstatbeständen">Tabelle1!$E$19</definedName>
    <definedName name="Tagewoche">Tabelle1!$E$14</definedName>
  </definedNames>
  <calcPr calcId="152511"/>
</workbook>
</file>

<file path=xl/calcChain.xml><?xml version="1.0" encoding="utf-8"?>
<calcChain xmlns="http://schemas.openxmlformats.org/spreadsheetml/2006/main">
  <c r="E15" i="1" l="1"/>
  <c r="D77" i="1"/>
  <c r="D98" i="1"/>
  <c r="C85" i="1"/>
  <c r="D85" i="1"/>
  <c r="C58" i="1"/>
  <c r="C79" i="1"/>
  <c r="B100" i="1"/>
  <c r="D64" i="1"/>
  <c r="B43" i="1"/>
  <c r="C43" i="1"/>
  <c r="E43" i="1"/>
  <c r="D43" i="1"/>
  <c r="C64" i="1"/>
  <c r="B85" i="1"/>
  <c r="E85" i="1"/>
  <c r="D56" i="1"/>
  <c r="C100" i="1"/>
  <c r="C88" i="1"/>
  <c r="C98" i="1"/>
  <c r="C89" i="1"/>
  <c r="C90" i="1"/>
  <c r="C91" i="1"/>
  <c r="C92" i="1"/>
  <c r="C93" i="1"/>
  <c r="C94" i="1"/>
  <c r="C95" i="1"/>
  <c r="C96" i="1"/>
  <c r="C97" i="1"/>
  <c r="C87" i="1"/>
  <c r="C71" i="1"/>
  <c r="B92" i="1"/>
  <c r="C72" i="1"/>
  <c r="B93" i="1"/>
  <c r="C73" i="1"/>
  <c r="B94" i="1"/>
  <c r="C74" i="1"/>
  <c r="B95" i="1"/>
  <c r="C75" i="1"/>
  <c r="B96" i="1"/>
  <c r="C76" i="1"/>
  <c r="B97" i="1"/>
  <c r="B49" i="1"/>
  <c r="B50" i="1"/>
  <c r="B51" i="1"/>
  <c r="B52" i="1"/>
  <c r="B53" i="1"/>
  <c r="B54" i="1"/>
  <c r="B55" i="1"/>
  <c r="B58" i="1"/>
  <c r="B79" i="1"/>
  <c r="C67" i="1"/>
  <c r="B88" i="1"/>
  <c r="C68" i="1"/>
  <c r="B89" i="1"/>
  <c r="C69" i="1"/>
  <c r="B90" i="1"/>
  <c r="C70" i="1"/>
  <c r="B91" i="1"/>
  <c r="C66" i="1"/>
  <c r="C77" i="1"/>
  <c r="B87" i="1"/>
  <c r="B98" i="1"/>
  <c r="B46" i="1"/>
  <c r="B56" i="1"/>
  <c r="B47" i="1"/>
  <c r="B48" i="1"/>
  <c r="C46" i="1"/>
  <c r="B67" i="1"/>
  <c r="C47" i="1"/>
  <c r="B68" i="1"/>
  <c r="C48" i="1"/>
  <c r="B69" i="1"/>
  <c r="C49" i="1"/>
  <c r="B70" i="1"/>
  <c r="C50" i="1"/>
  <c r="B71" i="1"/>
  <c r="C51" i="1"/>
  <c r="B72" i="1"/>
  <c r="C52" i="1"/>
  <c r="B73" i="1"/>
  <c r="C53" i="1"/>
  <c r="B74" i="1"/>
  <c r="C54" i="1"/>
  <c r="B75" i="1"/>
  <c r="C55" i="1"/>
  <c r="B76" i="1"/>
  <c r="D35" i="1"/>
  <c r="C45" i="1"/>
  <c r="C56" i="1"/>
  <c r="B66" i="1"/>
  <c r="B45" i="1"/>
  <c r="E19" i="1"/>
  <c r="B12" i="1"/>
  <c r="C12" i="1"/>
  <c r="D12" i="1"/>
  <c r="B35" i="1"/>
  <c r="C35" i="1"/>
  <c r="B77" i="1"/>
  <c r="E86" i="1"/>
  <c r="B64" i="1"/>
  <c r="E64" i="1"/>
  <c r="E44" i="1"/>
  <c r="E56" i="1"/>
  <c r="E20" i="1"/>
  <c r="E65" i="1"/>
  <c r="E79" i="1"/>
  <c r="E58" i="1"/>
  <c r="E77" i="1"/>
  <c r="E80" i="1"/>
  <c r="G80" i="1"/>
  <c r="E100" i="1"/>
  <c r="E98" i="1"/>
  <c r="E101" i="1"/>
  <c r="G101" i="1"/>
  <c r="E59" i="1"/>
  <c r="G59" i="1"/>
  <c r="E37" i="1"/>
  <c r="E35" i="1"/>
  <c r="E38" i="1"/>
  <c r="G38" i="1"/>
  <c r="G102" i="1"/>
</calcChain>
</file>

<file path=xl/comments1.xml><?xml version="1.0" encoding="utf-8"?>
<comments xmlns="http://schemas.openxmlformats.org/spreadsheetml/2006/main">
  <authors>
    <author>Tobias Michel</author>
  </authors>
  <commentList>
    <comment ref="A5" authorId="0" shapeId="0">
      <text>
        <r>
          <rPr>
            <b/>
            <sz val="9"/>
            <color indexed="81"/>
            <rFont val="Tahoma"/>
            <family val="2"/>
          </rPr>
          <t>TVöD § 21:</t>
        </r>
        <r>
          <rPr>
            <sz val="9"/>
            <color indexed="81"/>
            <rFont val="Tahoma"/>
            <family val="2"/>
          </rPr>
          <t xml:space="preserve"> In den Fällen der Entgeltfortzahlung nach § 6 Abs. 3 Satz 1, § 22 Abs. 1, § 26, § 27 und § 29 werden das Tabellenentgelt sowie die sonstigen in </t>
        </r>
        <r>
          <rPr>
            <b/>
            <sz val="9"/>
            <color indexed="81"/>
            <rFont val="Tahoma"/>
            <family val="2"/>
          </rPr>
          <t>Monatsbeträgen</t>
        </r>
        <r>
          <rPr>
            <sz val="9"/>
            <color indexed="81"/>
            <rFont val="Tahoma"/>
            <family val="2"/>
          </rPr>
          <t xml:space="preserve"> festgelegten Entgeltbestandteile </t>
        </r>
        <r>
          <rPr>
            <b/>
            <sz val="9"/>
            <color indexed="81"/>
            <rFont val="Tahoma"/>
            <family val="2"/>
          </rPr>
          <t>weitergezahlt.</t>
        </r>
      </text>
    </comment>
    <comment ref="E14" authorId="0" shapeId="0">
      <text>
        <r>
          <rPr>
            <sz val="9"/>
            <color indexed="81"/>
            <rFont val="Tahoma"/>
            <family val="2"/>
          </rPr>
          <t xml:space="preserve">Es kommt auf die tatsächliche Verteilung der Arbeitszeit an! (Je kleiner die Tagewoche, umso höher der Tagesdurchschnitt.)
</t>
        </r>
        <r>
          <rPr>
            <b/>
            <sz val="9"/>
            <color indexed="81"/>
            <rFont val="Tahoma"/>
            <family val="2"/>
          </rPr>
          <t>TVöD §21</t>
        </r>
        <r>
          <rPr>
            <sz val="9"/>
            <color indexed="81"/>
            <rFont val="Tahoma"/>
            <family val="2"/>
          </rPr>
          <t>: Maßgebend ist die Verteilung der Arbeitszeit
zu Beginn des Berechnungszeitraums. 3Bei einer abweichenden Verteilung der Arbeitszeit ist der Tagesdurchschnitt entsprechend Satz 1 und 2 zu ermitteln.</t>
        </r>
      </text>
    </comment>
    <comment ref="E15" authorId="0" shapeId="0">
      <text>
        <r>
          <rPr>
            <b/>
            <sz val="9"/>
            <color indexed="81"/>
            <rFont val="Tahoma"/>
            <family val="2"/>
          </rPr>
          <t>TVöD §21:</t>
        </r>
        <r>
          <rPr>
            <sz val="9"/>
            <color indexed="81"/>
            <rFont val="Tahoma"/>
            <charset val="1"/>
          </rPr>
          <t xml:space="preserve"> Der Tagesdurchschnitt nach Satz 2 beträgt bei einer durchschnittlichen Verteilung der regelmäßigen wöchentlichen Arbeitszeit auf fünf Tage 1/65 aus der Summe der zu berücksichtigenden Entgeltbestandteile, die für den Berechnungszeitraum zugestanden haben. Maßgebend ist die Verteilung der Arbeitszeit zu Beginn des Berechnungszeitraums. Bei einer abweichenden Verteilung der Arbeitszeit ist der Tagesdurchschnitt entsprechend Satz 1 und 2 zu ermitteln.
Sofern während des Berechnungszeitraums bereits Fortzahlungstatbestände vorlagen, bleiben die in diesem Zusammenhang auf Basis der Tagesdurchschnitte
zustehenden Beträge bei der Ermittlung des Durchschnitts nach Satz 2 unberücksichtigt.</t>
        </r>
      </text>
    </comment>
    <comment ref="E17" authorId="0" shapeId="0">
      <text>
        <r>
          <rPr>
            <sz val="9"/>
            <color indexed="81"/>
            <rFont val="Tahoma"/>
            <family val="2"/>
          </rPr>
          <t>Monat, für den Ansprüche auf Fortzahlung ermittelt werden;  sie stehen da zu.
Achtung! Der Anspruch wird dann erst 2 Monate später zur Zahlung fällig.</t>
        </r>
      </text>
    </comment>
    <comment ref="A19" authorId="0" shapeId="0">
      <text>
        <r>
          <rPr>
            <b/>
            <sz val="9"/>
            <color indexed="81"/>
            <rFont val="Tahoma"/>
            <family val="2"/>
          </rPr>
          <t>Bemessung des Urlaubsentgelts und der Entgeltfortzahlung im Krankheitsfall</t>
        </r>
        <r>
          <rPr>
            <sz val="9"/>
            <color indexed="81"/>
            <rFont val="Tahoma"/>
            <family val="2"/>
          </rPr>
          <t xml:space="preserve">
Nicht nur die Tage mit Entgeltfortzahlung in den  3 vorausgehenden Kalendermonaten bleiben bei der Bemessung unberücksichtigt. Die Summe der Entgeltbestandteile (Zähler, Divident) ist zu teilen durch die Zahl (Nenner, Divisor) der Tage, in denen diese Summe erarbeitet wurde. Andernfalls würde der Durchschnittswert arithmetisch verfälscht. 
(BAG Urteil vom 1.9.2010 –  5 AZR 557/09)</t>
        </r>
      </text>
    </comment>
    <comment ref="G19" authorId="0" shapeId="0">
      <text>
        <r>
          <rPr>
            <sz val="9"/>
            <color indexed="81"/>
            <rFont val="Tahoma"/>
            <family val="2"/>
          </rPr>
          <t>Urlaubstage, AU-Tage, Frei an Vorfesttagen</t>
        </r>
      </text>
    </comment>
    <comment ref="B20" authorId="0" shapeId="0">
      <text>
        <r>
          <rPr>
            <b/>
            <sz val="9"/>
            <color indexed="81"/>
            <rFont val="Tahoma"/>
            <family val="2"/>
          </rPr>
          <t>TVöD §21:</t>
        </r>
        <r>
          <rPr>
            <sz val="9"/>
            <color indexed="81"/>
            <rFont val="Tahoma"/>
            <family val="2"/>
          </rPr>
          <t xml:space="preserve"> Der Tagesdurchschnitt nach Satz 2 beträgt bei einer durchschnittlichen Verteilung der regelmäßigen wöchentlichen Arbeitszeit auf fünf Tage 1/65 aus der
Summe der zu berücksichtigenden Entgeltbestandteile, die für den Berechnungszeitraum
</t>
        </r>
        <r>
          <rPr>
            <b/>
            <sz val="9"/>
            <color indexed="81"/>
            <rFont val="Tahoma"/>
            <family val="2"/>
          </rPr>
          <t>zugestanden</t>
        </r>
        <r>
          <rPr>
            <sz val="9"/>
            <color indexed="81"/>
            <rFont val="Tahoma"/>
            <family val="2"/>
          </rPr>
          <t xml:space="preserve"> haben.</t>
        </r>
      </text>
    </comment>
    <comment ref="E20" authorId="0" shapeId="0">
      <text>
        <r>
          <rPr>
            <sz val="9"/>
            <color indexed="81"/>
            <rFont val="Tahoma"/>
            <family val="2"/>
          </rPr>
          <t>Je kleiner der Divisor, umso höher die Entgeltfortzahlung.</t>
        </r>
      </text>
    </comment>
    <comment ref="A21" authorId="0" shapeId="0">
      <text>
        <r>
          <rPr>
            <b/>
            <sz val="9"/>
            <color indexed="81"/>
            <rFont val="Tahoma"/>
            <family val="2"/>
          </rPr>
          <t>TVöD § 21:</t>
        </r>
        <r>
          <rPr>
            <sz val="9"/>
            <color indexed="81"/>
            <rFont val="Tahoma"/>
            <charset val="1"/>
          </rPr>
          <t xml:space="preserve"> Die nicht in Monatsbeträgen festgelegten Entgeltbestandteile werden als Durchschnitt auf Basis der dem maßgebenden Ereignis für die Entgeltfortzahlung vorhergehenden letzten drei vollen Kalendermonate (Berechnungszeitraum) gezahlt.</t>
        </r>
      </text>
    </comment>
    <comment ref="A28" authorId="0" shapeId="0">
      <text>
        <r>
          <rPr>
            <b/>
            <sz val="9"/>
            <color indexed="81"/>
            <rFont val="Tahoma"/>
            <family val="2"/>
          </rPr>
          <t>TVöD §21</t>
        </r>
        <r>
          <rPr>
            <sz val="9"/>
            <color indexed="81"/>
            <rFont val="Tahoma"/>
            <charset val="1"/>
          </rPr>
          <t>: Sofern während des Berechnungszeitraums bereits Fortzahlungstatbestände vorlagen, bleiben die in diesem Zusammenhang auf Basis der Tagesdurchschnitte zustehenden Beträge bei der Ermittlung des Durchschnitts nach Satz 2 unberücksichtigt.</t>
        </r>
      </text>
    </comment>
    <comment ref="A37" authorId="0" shapeId="0">
      <text>
        <r>
          <rPr>
            <i/>
            <sz val="9"/>
            <color indexed="81"/>
            <rFont val="Tahoma"/>
            <family val="2"/>
          </rPr>
          <t xml:space="preserve">    </t>
        </r>
        <r>
          <rPr>
            <i/>
            <u/>
            <sz val="9"/>
            <color indexed="81"/>
            <rFont val="Tahoma"/>
            <family val="2"/>
          </rPr>
          <t xml:space="preserve">Bezahlte Überplanung geht in die Entgeltfortzahlung ein! </t>
        </r>
        <r>
          <rPr>
            <sz val="9"/>
            <color indexed="81"/>
            <rFont val="Tahoma"/>
            <family val="2"/>
          </rPr>
          <t xml:space="preserve">
</t>
        </r>
        <r>
          <rPr>
            <b/>
            <sz val="9"/>
            <color indexed="81"/>
            <rFont val="Tahoma"/>
            <family val="2"/>
          </rPr>
          <t xml:space="preserve">TVöD § 21: </t>
        </r>
        <r>
          <rPr>
            <sz val="9"/>
            <color indexed="81"/>
            <rFont val="Tahoma"/>
            <family val="2"/>
          </rPr>
          <t>Ausgenommen hiervon sind das zusätzlich für
Überstunden und Mehrarbeit gezahlte Entgelt (m</t>
        </r>
        <r>
          <rPr>
            <b/>
            <sz val="9"/>
            <color indexed="81"/>
            <rFont val="Tahoma"/>
            <family val="2"/>
          </rPr>
          <t>it Ausnahme der im Dienstplan vorgesehenen Überstunden und Mehrarbeit</t>
        </r>
        <r>
          <rPr>
            <sz val="9"/>
            <color indexed="81"/>
            <rFont val="Tahoma"/>
            <family val="2"/>
          </rPr>
          <t>), Leistungsentgelte, Jahressonderzahlungen sowie besondere Zahlungen nach § 23 Abs. 2 und 3.</t>
        </r>
      </text>
    </comment>
    <comment ref="G38" authorId="0" shapeId="0">
      <text>
        <r>
          <rPr>
            <b/>
            <sz val="9"/>
            <color indexed="81"/>
            <rFont val="Tahoma"/>
            <family val="2"/>
          </rPr>
          <t xml:space="preserve">TVöD § 37 </t>
        </r>
        <r>
          <rPr>
            <sz val="9"/>
            <color indexed="81"/>
            <rFont val="Tahoma"/>
            <family val="2"/>
          </rPr>
          <t xml:space="preserve">Ausschlussfrist
(1) 1Ansprüche aus dem Arbeitsverhältnis verfallen, wenn sie nicht innerhalb einer Ausschlussfrist von sechs Monaten nach Fälligkeit von der/dem Beschäftigten
oder vom Arbeitgeber schriftlich geltend gemacht werden. 2Für denselben Sachverhalt reicht die einmalige Geltendmachung des Anspruchs auch für später fällige Leistungen aus. </t>
        </r>
      </text>
    </comment>
  </commentList>
</comments>
</file>

<file path=xl/sharedStrings.xml><?xml version="1.0" encoding="utf-8"?>
<sst xmlns="http://schemas.openxmlformats.org/spreadsheetml/2006/main" count="87" uniqueCount="35">
  <si>
    <t>Juli</t>
  </si>
  <si>
    <t>Summe</t>
  </si>
  <si>
    <t>gezahlt</t>
  </si>
  <si>
    <t>Differenz</t>
  </si>
  <si>
    <t>im Plan vorgesehene</t>
  </si>
  <si>
    <t>Mehrarbeit /Ü-Stunden:</t>
  </si>
  <si>
    <t>Kennwort: verdi</t>
  </si>
  <si>
    <t>Entgeltfortzahlung Krankheit / Urlaub</t>
  </si>
  <si>
    <t>Vormonat 1</t>
  </si>
  <si>
    <t>Vormonat 2</t>
  </si>
  <si>
    <t>Vormonat 3</t>
  </si>
  <si>
    <t>Differenz je Monat</t>
  </si>
  <si>
    <t>Tagewoche:</t>
  </si>
  <si>
    <t>Krankheits- und Urlaubstage</t>
  </si>
  <si>
    <t xml:space="preserve"> in diesem Monat</t>
  </si>
  <si>
    <t>Juni</t>
  </si>
  <si>
    <t>Unständige Entgeltbestandteile der 3 Vormonate durch korrigierten Divisor</t>
  </si>
  <si>
    <t>= Tagesdurchschnitt</t>
  </si>
  <si>
    <t>Tage mit Entgeltfortzahlungs-anspruch</t>
  </si>
  <si>
    <t>Divisor Prot.2</t>
  </si>
  <si>
    <t>Tage mit Fortzahlungstatbeständen</t>
  </si>
  <si>
    <t>Tatsächlich gezahlter Tagesdurchschnitt</t>
  </si>
  <si>
    <t>Tatsächlich zwei Monate darauf gezahlter Tagesdurchschnitt</t>
  </si>
  <si>
    <t>August</t>
  </si>
  <si>
    <t>September</t>
  </si>
  <si>
    <t>Tagesdurchschnitt</t>
  </si>
  <si>
    <t>korrigierter Divisor</t>
  </si>
  <si>
    <r>
      <rPr>
        <sz val="8"/>
        <rFont val="Times New Roman"/>
        <family val="1"/>
      </rPr>
      <t>"zu berücksichtigenden Entgeltbestandteile,
die für den Berechnungszeitraum zugestanden haben":</t>
    </r>
    <r>
      <rPr>
        <b/>
        <sz val="8"/>
        <color indexed="10"/>
        <rFont val="Times New Roman"/>
        <family val="1"/>
      </rPr>
      <t xml:space="preserve"> unständige </t>
    </r>
    <r>
      <rPr>
        <sz val="8"/>
        <color indexed="8"/>
        <rFont val="Times New Roman"/>
        <family val="1"/>
      </rPr>
      <t xml:space="preserve">Entgeltbestandteile: Zuschläge, Zulagen </t>
    </r>
  </si>
  <si>
    <t>zustehend für diesen Monat, gezahlt später!</t>
  </si>
  <si>
    <t>www.tvoed.schichtplanfibel.de</t>
  </si>
  <si>
    <t>Summe:</t>
  </si>
  <si>
    <r>
      <rPr>
        <sz val="8"/>
        <rFont val="Times New Roman"/>
        <family val="1"/>
      </rPr>
      <t>"in Monatsbeträgen festgelegte Entgeltbestandteile": T</t>
    </r>
    <r>
      <rPr>
        <sz val="8"/>
        <color indexed="8"/>
        <rFont val="Times New Roman"/>
        <family val="1"/>
      </rPr>
      <t>abellenentgelt, Pflegezulagen, §52 BTK, Schichtzulagen, Kontoführung; 
 nicht Verm.wirk.Leistungen</t>
    </r>
  </si>
  <si>
    <r>
      <rPr>
        <b/>
        <sz val="8"/>
        <color indexed="10"/>
        <rFont val="Times New Roman"/>
        <family val="1"/>
      </rPr>
      <t>Nicht:</t>
    </r>
    <r>
      <rPr>
        <sz val="8"/>
        <color indexed="8"/>
        <rFont val="Times New Roman"/>
        <family val="1"/>
      </rPr>
      <t xml:space="preserve"> Zahlungen für Tagesdurchschnitt
Krankheits- und Urlaubstage</t>
    </r>
  </si>
  <si>
    <t>Unständige Entgeltbestandteile
der 3 Vormonate
durch korrigierten Divisor</t>
  </si>
  <si>
    <t>Grundlage: Entgeltnachweise; BAG Urteil vom 01.09.2010 – 5 AZR 557/09; § 21 TVöD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</si>
</sst>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quot;_-;\-* #,##0.00\ &quot;€&quot;_-;_-* &quot;-&quot;??\ &quot;€&quot;_-;_-@_-"/>
  </numFmts>
  <fonts count="22" x14ac:knownFonts="1">
    <font>
      <sz val="10"/>
      <color theme="1"/>
      <name val="Verdana"/>
      <family val="2"/>
    </font>
    <font>
      <sz val="8"/>
      <color indexed="8"/>
      <name val="Times New Roman"/>
      <family val="1"/>
    </font>
    <font>
      <b/>
      <sz val="8"/>
      <color indexed="10"/>
      <name val="Times New Roman"/>
      <family val="1"/>
    </font>
    <font>
      <sz val="8"/>
      <name val="Times New Roman"/>
      <family val="1"/>
    </font>
    <font>
      <sz val="9"/>
      <color indexed="81"/>
      <name val="Tahoma"/>
      <family val="2"/>
    </font>
    <font>
      <sz val="9"/>
      <color indexed="81"/>
      <name val="Tahoma"/>
      <charset val="1"/>
    </font>
    <font>
      <b/>
      <sz val="9"/>
      <color indexed="81"/>
      <name val="Tahoma"/>
      <family val="2"/>
    </font>
    <font>
      <i/>
      <sz val="9"/>
      <color indexed="81"/>
      <name val="Tahoma"/>
      <family val="2"/>
    </font>
    <font>
      <i/>
      <u/>
      <sz val="9"/>
      <color indexed="81"/>
      <name val="Tahoma"/>
      <family val="2"/>
    </font>
    <font>
      <sz val="10"/>
      <color theme="1"/>
      <name val="Verdana"/>
      <family val="2"/>
    </font>
    <font>
      <u/>
      <sz val="10"/>
      <color theme="10"/>
      <name val="Verdana"/>
      <family val="2"/>
    </font>
    <font>
      <b/>
      <sz val="10"/>
      <color theme="1"/>
      <name val="Verdana"/>
      <family val="2"/>
    </font>
    <font>
      <sz val="9"/>
      <color theme="1"/>
      <name val="Times New Roman"/>
      <family val="1"/>
    </font>
    <font>
      <sz val="8"/>
      <color theme="1"/>
      <name val="Times New Roman"/>
      <family val="1"/>
    </font>
    <font>
      <sz val="6"/>
      <color theme="1"/>
      <name val="Times New Roman"/>
      <family val="1"/>
    </font>
    <font>
      <b/>
      <sz val="10"/>
      <color theme="1"/>
      <name val="Times New Roman"/>
      <family val="1"/>
    </font>
    <font>
      <sz val="10"/>
      <color theme="1"/>
      <name val="Times New Roman"/>
      <family val="1"/>
    </font>
    <font>
      <u/>
      <sz val="10"/>
      <color theme="10"/>
      <name val="Times New Roman"/>
      <family val="1"/>
    </font>
    <font>
      <sz val="12"/>
      <color theme="1"/>
      <name val="Times New Roman"/>
      <family val="1"/>
    </font>
    <font>
      <i/>
      <sz val="10"/>
      <color theme="1"/>
      <name val="Times New Roman"/>
      <family val="1"/>
    </font>
    <font>
      <b/>
      <sz val="11"/>
      <color theme="1"/>
      <name val="Times New Roman"/>
      <family val="1"/>
    </font>
    <font>
      <i/>
      <sz val="8"/>
      <color theme="1"/>
      <name val="Times New Roman"/>
      <family val="1"/>
    </font>
  </fonts>
  <fills count="4">
    <fill>
      <patternFill patternType="none"/>
    </fill>
    <fill>
      <patternFill patternType="gray125"/>
    </fill>
    <fill>
      <patternFill patternType="solid">
        <fgColor rgb="FFFFFFCC"/>
        <bgColor indexed="64"/>
      </patternFill>
    </fill>
    <fill>
      <patternFill patternType="solid">
        <fgColor rgb="FFE7F68A"/>
        <bgColor indexed="64"/>
      </patternFill>
    </fill>
  </fills>
  <borders count="17">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s>
  <cellStyleXfs count="3">
    <xf numFmtId="0" fontId="0" fillId="0" borderId="0"/>
    <xf numFmtId="0" fontId="10" fillId="0" borderId="0" applyNumberFormat="0" applyFill="0" applyBorder="0" applyAlignment="0" applyProtection="0"/>
    <xf numFmtId="44" fontId="9" fillId="0" borderId="0" applyFont="0" applyFill="0" applyBorder="0" applyAlignment="0" applyProtection="0"/>
  </cellStyleXfs>
  <cellXfs count="83">
    <xf numFmtId="0" fontId="0" fillId="0" borderId="0" xfId="0"/>
    <xf numFmtId="0" fontId="11" fillId="0" borderId="0" xfId="0" applyFont="1"/>
    <xf numFmtId="0" fontId="12" fillId="2" borderId="0" xfId="0" applyFont="1" applyFill="1" applyAlignment="1">
      <alignment horizontal="right"/>
    </xf>
    <xf numFmtId="44" fontId="12" fillId="2" borderId="0" xfId="2" applyFont="1" applyFill="1" applyAlignment="1">
      <alignment horizontal="right"/>
    </xf>
    <xf numFmtId="49" fontId="13" fillId="2" borderId="0" xfId="2" applyNumberFormat="1" applyFont="1" applyFill="1" applyBorder="1" applyAlignment="1" applyProtection="1">
      <alignment horizontal="left" wrapText="1"/>
      <protection locked="0"/>
    </xf>
    <xf numFmtId="0" fontId="13" fillId="2" borderId="0" xfId="0" applyFont="1" applyFill="1" applyAlignment="1">
      <alignment horizontal="right" wrapText="1"/>
    </xf>
    <xf numFmtId="49" fontId="14" fillId="2" borderId="0" xfId="2" applyNumberFormat="1" applyFont="1" applyFill="1" applyBorder="1" applyAlignment="1" applyProtection="1">
      <alignment horizontal="left" wrapText="1"/>
    </xf>
    <xf numFmtId="49" fontId="13" fillId="2" borderId="0" xfId="2" applyNumberFormat="1" applyFont="1" applyFill="1" applyBorder="1" applyAlignment="1" applyProtection="1">
      <alignment horizontal="left" wrapText="1"/>
    </xf>
    <xf numFmtId="0" fontId="13" fillId="2" borderId="0" xfId="0" applyFont="1" applyFill="1" applyBorder="1" applyAlignment="1">
      <alignment horizontal="right" vertical="top" wrapText="1"/>
    </xf>
    <xf numFmtId="0" fontId="15" fillId="0" borderId="0" xfId="0" applyFont="1"/>
    <xf numFmtId="0" fontId="16" fillId="0" borderId="0" xfId="0" applyFont="1"/>
    <xf numFmtId="0" fontId="17" fillId="0" borderId="0" xfId="1" applyFont="1"/>
    <xf numFmtId="2" fontId="18" fillId="2" borderId="0" xfId="0" applyNumberFormat="1" applyFont="1" applyFill="1"/>
    <xf numFmtId="0" fontId="16" fillId="2" borderId="0" xfId="0" applyFont="1" applyFill="1" applyAlignment="1">
      <alignment horizontal="center"/>
    </xf>
    <xf numFmtId="0" fontId="19" fillId="2" borderId="0" xfId="0" applyFont="1" applyFill="1" applyAlignment="1">
      <alignment horizontal="center"/>
    </xf>
    <xf numFmtId="0" fontId="16" fillId="2" borderId="0" xfId="0" applyFont="1" applyFill="1"/>
    <xf numFmtId="44" fontId="16" fillId="3" borderId="1" xfId="2" applyFont="1" applyFill="1" applyBorder="1" applyProtection="1">
      <protection locked="0"/>
    </xf>
    <xf numFmtId="0" fontId="16" fillId="2" borderId="2" xfId="0" applyFont="1" applyFill="1" applyBorder="1"/>
    <xf numFmtId="0" fontId="16" fillId="2" borderId="1" xfId="0" applyFont="1" applyFill="1" applyBorder="1"/>
    <xf numFmtId="44" fontId="16" fillId="3" borderId="3" xfId="2" applyFont="1" applyFill="1" applyBorder="1" applyProtection="1">
      <protection locked="0"/>
    </xf>
    <xf numFmtId="0" fontId="16" fillId="2" borderId="0" xfId="0" applyFont="1" applyFill="1" applyBorder="1"/>
    <xf numFmtId="0" fontId="16" fillId="2" borderId="3" xfId="0" applyFont="1" applyFill="1" applyBorder="1"/>
    <xf numFmtId="44" fontId="16" fillId="3" borderId="4" xfId="2" applyFont="1" applyFill="1" applyBorder="1" applyProtection="1">
      <protection locked="0"/>
    </xf>
    <xf numFmtId="44" fontId="16" fillId="2" borderId="4" xfId="2" applyFont="1" applyFill="1" applyBorder="1" applyProtection="1"/>
    <xf numFmtId="44" fontId="16" fillId="3" borderId="5" xfId="2" applyFont="1" applyFill="1" applyBorder="1" applyProtection="1">
      <protection locked="0"/>
    </xf>
    <xf numFmtId="44" fontId="16" fillId="2" borderId="4" xfId="0" applyNumberFormat="1" applyFont="1" applyFill="1" applyBorder="1"/>
    <xf numFmtId="44" fontId="16" fillId="2" borderId="0" xfId="2" applyFont="1" applyFill="1" applyBorder="1" applyProtection="1"/>
    <xf numFmtId="44" fontId="16" fillId="2" borderId="6" xfId="0" applyNumberFormat="1" applyFont="1" applyFill="1" applyBorder="1"/>
    <xf numFmtId="2" fontId="16" fillId="3" borderId="5" xfId="2" applyNumberFormat="1" applyFont="1" applyFill="1" applyBorder="1" applyAlignment="1" applyProtection="1">
      <alignment horizontal="center"/>
      <protection locked="0"/>
    </xf>
    <xf numFmtId="44" fontId="16" fillId="2" borderId="2" xfId="2" applyFont="1" applyFill="1" applyBorder="1" applyProtection="1"/>
    <xf numFmtId="0" fontId="16" fillId="2" borderId="2" xfId="0" applyFont="1" applyFill="1" applyBorder="1" applyAlignment="1">
      <alignment horizontal="center"/>
    </xf>
    <xf numFmtId="0" fontId="16" fillId="2" borderId="7" xfId="0" applyFont="1" applyFill="1" applyBorder="1"/>
    <xf numFmtId="1" fontId="16" fillId="2" borderId="7" xfId="0" applyNumberFormat="1" applyFont="1" applyFill="1" applyBorder="1" applyAlignment="1">
      <alignment horizontal="center"/>
    </xf>
    <xf numFmtId="44" fontId="16" fillId="2" borderId="7" xfId="2" applyFont="1" applyFill="1" applyBorder="1" applyProtection="1"/>
    <xf numFmtId="0" fontId="16" fillId="2" borderId="7" xfId="0" applyFont="1" applyFill="1" applyBorder="1" applyAlignment="1">
      <alignment horizontal="center"/>
    </xf>
    <xf numFmtId="44" fontId="16" fillId="2" borderId="0" xfId="2" applyFont="1" applyFill="1" applyBorder="1" applyProtection="1">
      <protection locked="0"/>
    </xf>
    <xf numFmtId="1" fontId="16" fillId="3" borderId="5" xfId="2" applyNumberFormat="1" applyFont="1" applyFill="1" applyBorder="1" applyAlignment="1" applyProtection="1">
      <alignment horizontal="center"/>
      <protection locked="0"/>
    </xf>
    <xf numFmtId="1" fontId="16" fillId="2" borderId="0" xfId="0" applyNumberFormat="1" applyFont="1" applyFill="1" applyAlignment="1">
      <alignment horizontal="center"/>
    </xf>
    <xf numFmtId="1" fontId="15" fillId="2" borderId="0" xfId="0" applyNumberFormat="1" applyFont="1" applyFill="1" applyAlignment="1">
      <alignment horizontal="center"/>
    </xf>
    <xf numFmtId="44" fontId="16" fillId="3" borderId="8" xfId="2" applyFont="1" applyFill="1" applyBorder="1" applyProtection="1">
      <protection locked="0"/>
    </xf>
    <xf numFmtId="44" fontId="16" fillId="3" borderId="9" xfId="2" applyFont="1" applyFill="1" applyBorder="1" applyProtection="1">
      <protection locked="0"/>
    </xf>
    <xf numFmtId="44" fontId="16" fillId="3" borderId="10" xfId="2" applyFont="1" applyFill="1" applyBorder="1" applyProtection="1">
      <protection locked="0"/>
    </xf>
    <xf numFmtId="44" fontId="16" fillId="3" borderId="11" xfId="2" applyFont="1" applyFill="1" applyBorder="1" applyProtection="1">
      <protection locked="0"/>
    </xf>
    <xf numFmtId="44" fontId="16" fillId="3" borderId="12" xfId="2" applyFont="1" applyFill="1" applyBorder="1" applyProtection="1">
      <protection locked="0"/>
    </xf>
    <xf numFmtId="44" fontId="16" fillId="3" borderId="13" xfId="2" applyFont="1" applyFill="1" applyBorder="1" applyProtection="1">
      <protection locked="0"/>
    </xf>
    <xf numFmtId="0" fontId="16" fillId="2" borderId="0" xfId="0" applyFont="1" applyFill="1" applyAlignment="1">
      <alignment horizontal="right"/>
    </xf>
    <xf numFmtId="0" fontId="16" fillId="3" borderId="3" xfId="0" applyFont="1" applyFill="1" applyBorder="1" applyProtection="1">
      <protection locked="0"/>
    </xf>
    <xf numFmtId="44" fontId="16" fillId="2" borderId="0" xfId="2" applyFont="1" applyFill="1" applyBorder="1"/>
    <xf numFmtId="44" fontId="16" fillId="2" borderId="0" xfId="2" applyFont="1" applyFill="1"/>
    <xf numFmtId="44" fontId="16" fillId="3" borderId="14" xfId="2" applyFont="1" applyFill="1" applyBorder="1" applyProtection="1">
      <protection locked="0"/>
    </xf>
    <xf numFmtId="44" fontId="20" fillId="2" borderId="0" xfId="0" applyNumberFormat="1" applyFont="1" applyFill="1"/>
    <xf numFmtId="44" fontId="20" fillId="2" borderId="15" xfId="0" applyNumberFormat="1" applyFont="1" applyFill="1" applyBorder="1"/>
    <xf numFmtId="1" fontId="16" fillId="2" borderId="5" xfId="2" applyNumberFormat="1" applyFont="1" applyFill="1" applyBorder="1" applyAlignment="1" applyProtection="1">
      <alignment horizontal="center"/>
    </xf>
    <xf numFmtId="44" fontId="16" fillId="2" borderId="1" xfId="2" applyFont="1" applyFill="1" applyBorder="1" applyProtection="1"/>
    <xf numFmtId="44" fontId="16" fillId="2" borderId="3" xfId="2" applyFont="1" applyFill="1" applyBorder="1" applyProtection="1"/>
    <xf numFmtId="44" fontId="16" fillId="2" borderId="0" xfId="2" applyFont="1" applyFill="1" applyProtection="1"/>
    <xf numFmtId="44" fontId="16" fillId="2" borderId="14" xfId="2" applyFont="1" applyFill="1" applyBorder="1" applyProtection="1"/>
    <xf numFmtId="44" fontId="16" fillId="2" borderId="5" xfId="2" applyFont="1" applyFill="1" applyBorder="1" applyProtection="1"/>
    <xf numFmtId="44" fontId="16" fillId="3" borderId="16" xfId="2" applyFont="1" applyFill="1" applyBorder="1" applyProtection="1">
      <protection locked="0"/>
    </xf>
    <xf numFmtId="0" fontId="16" fillId="0" borderId="0" xfId="0" applyFont="1" applyProtection="1"/>
    <xf numFmtId="0" fontId="16" fillId="2" borderId="0" xfId="0" applyFont="1" applyFill="1" applyProtection="1"/>
    <xf numFmtId="0" fontId="16" fillId="0" borderId="0" xfId="0" applyFont="1" applyAlignment="1">
      <alignment horizontal="right"/>
    </xf>
    <xf numFmtId="44" fontId="20" fillId="0" borderId="0" xfId="0" applyNumberFormat="1" applyFont="1"/>
    <xf numFmtId="0" fontId="13" fillId="2" borderId="11" xfId="0" applyFont="1" applyFill="1" applyBorder="1" applyAlignment="1">
      <alignment horizontal="right" vertical="top" wrapText="1"/>
    </xf>
    <xf numFmtId="0" fontId="16" fillId="0" borderId="11" xfId="0" applyFont="1" applyBorder="1" applyAlignment="1">
      <alignment horizontal="right" vertical="top" wrapText="1"/>
    </xf>
    <xf numFmtId="0" fontId="13" fillId="2" borderId="0" xfId="0" applyFont="1" applyFill="1" applyBorder="1" applyAlignment="1">
      <alignment horizontal="right" vertical="top" wrapText="1"/>
    </xf>
    <xf numFmtId="0" fontId="16" fillId="0" borderId="0" xfId="0" applyFont="1" applyBorder="1" applyAlignment="1">
      <alignment horizontal="right" vertical="top" wrapText="1"/>
    </xf>
    <xf numFmtId="0" fontId="16" fillId="0" borderId="0" xfId="0" applyFont="1" applyBorder="1" applyAlignment="1"/>
    <xf numFmtId="0" fontId="16" fillId="0" borderId="11" xfId="0" applyFont="1" applyBorder="1" applyAlignment="1"/>
    <xf numFmtId="0" fontId="19" fillId="2" borderId="0" xfId="0" applyFont="1" applyFill="1" applyAlignment="1">
      <alignment horizontal="center" wrapText="1"/>
    </xf>
    <xf numFmtId="0" fontId="19" fillId="0" borderId="7" xfId="0" applyFont="1" applyBorder="1" applyAlignment="1">
      <alignment wrapText="1"/>
    </xf>
    <xf numFmtId="44" fontId="13" fillId="2" borderId="0" xfId="2" applyFont="1" applyFill="1" applyBorder="1" applyAlignment="1" applyProtection="1">
      <alignment horizontal="left" wrapText="1"/>
    </xf>
    <xf numFmtId="0" fontId="13" fillId="0" borderId="0" xfId="0" applyFont="1" applyAlignment="1" applyProtection="1">
      <alignment horizontal="left" wrapText="1"/>
    </xf>
    <xf numFmtId="44" fontId="13" fillId="2" borderId="0" xfId="2" applyFont="1" applyFill="1" applyBorder="1" applyAlignment="1" applyProtection="1">
      <alignment horizontal="left" wrapText="1"/>
      <protection locked="0"/>
    </xf>
    <xf numFmtId="0" fontId="13" fillId="0" borderId="0" xfId="0" applyFont="1" applyAlignment="1">
      <alignment horizontal="left" wrapText="1"/>
    </xf>
    <xf numFmtId="44" fontId="13" fillId="2" borderId="0" xfId="2" applyFont="1" applyFill="1" applyBorder="1" applyAlignment="1" applyProtection="1">
      <alignment horizontal="left" vertical="top" wrapText="1"/>
      <protection locked="0"/>
    </xf>
    <xf numFmtId="0" fontId="13" fillId="0" borderId="0" xfId="0" applyFont="1" applyAlignment="1">
      <alignment horizontal="left" vertical="top" wrapText="1"/>
    </xf>
    <xf numFmtId="0" fontId="13" fillId="2" borderId="2" xfId="0" applyFont="1" applyFill="1" applyBorder="1" applyAlignment="1">
      <alignment horizontal="center"/>
    </xf>
    <xf numFmtId="0" fontId="13" fillId="0" borderId="2" xfId="0" applyFont="1" applyBorder="1" applyAlignment="1">
      <alignment horizontal="center"/>
    </xf>
    <xf numFmtId="0" fontId="21" fillId="2" borderId="2" xfId="0" applyFont="1" applyFill="1" applyBorder="1" applyAlignment="1">
      <alignment horizontal="center"/>
    </xf>
    <xf numFmtId="0" fontId="21" fillId="0" borderId="2" xfId="0" applyFont="1" applyBorder="1" applyAlignment="1">
      <alignment horizontal="center"/>
    </xf>
    <xf numFmtId="44" fontId="13" fillId="2" borderId="0" xfId="2" applyFont="1" applyFill="1" applyBorder="1" applyAlignment="1" applyProtection="1">
      <alignment wrapText="1"/>
    </xf>
    <xf numFmtId="0" fontId="13" fillId="0" borderId="0" xfId="0" applyFont="1" applyAlignment="1" applyProtection="1">
      <alignment wrapText="1"/>
    </xf>
  </cellXfs>
  <cellStyles count="3">
    <cellStyle name="Link" xfId="1" builtinId="8"/>
    <cellStyle name="Standard" xfId="0" builtinId="0"/>
    <cellStyle name="Währung" xfId="2"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632460</xdr:colOff>
      <xdr:row>18</xdr:row>
      <xdr:rowOff>76200</xdr:rowOff>
    </xdr:from>
    <xdr:to>
      <xdr:col>5</xdr:col>
      <xdr:colOff>0</xdr:colOff>
      <xdr:row>18</xdr:row>
      <xdr:rowOff>76200</xdr:rowOff>
    </xdr:to>
    <xdr:cxnSp macro="">
      <xdr:nvCxnSpPr>
        <xdr:cNvPr id="3" name="Gerade Verbindung mit Pfeil 2"/>
        <xdr:cNvCxnSpPr/>
      </xdr:nvCxnSpPr>
      <xdr:spPr>
        <a:xfrm flipH="1">
          <a:off x="4846320" y="2933700"/>
          <a:ext cx="175260" cy="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624840</xdr:colOff>
      <xdr:row>84</xdr:row>
      <xdr:rowOff>91440</xdr:rowOff>
    </xdr:from>
    <xdr:to>
      <xdr:col>4</xdr:col>
      <xdr:colOff>792480</xdr:colOff>
      <xdr:row>84</xdr:row>
      <xdr:rowOff>91440</xdr:rowOff>
    </xdr:to>
    <xdr:cxnSp macro="">
      <xdr:nvCxnSpPr>
        <xdr:cNvPr id="7" name="Gerade Verbindung mit Pfeil 6"/>
        <xdr:cNvCxnSpPr/>
      </xdr:nvCxnSpPr>
      <xdr:spPr>
        <a:xfrm flipH="1">
          <a:off x="4838700" y="13068300"/>
          <a:ext cx="175260" cy="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624840</xdr:colOff>
      <xdr:row>42</xdr:row>
      <xdr:rowOff>99060</xdr:rowOff>
    </xdr:from>
    <xdr:to>
      <xdr:col>4</xdr:col>
      <xdr:colOff>792480</xdr:colOff>
      <xdr:row>42</xdr:row>
      <xdr:rowOff>99060</xdr:rowOff>
    </xdr:to>
    <xdr:cxnSp macro="">
      <xdr:nvCxnSpPr>
        <xdr:cNvPr id="8" name="Gerade Verbindung mit Pfeil 7"/>
        <xdr:cNvCxnSpPr/>
      </xdr:nvCxnSpPr>
      <xdr:spPr>
        <a:xfrm flipH="1">
          <a:off x="4838700" y="6332220"/>
          <a:ext cx="175260" cy="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632460</xdr:colOff>
      <xdr:row>43</xdr:row>
      <xdr:rowOff>102870</xdr:rowOff>
    </xdr:from>
    <xdr:to>
      <xdr:col>5</xdr:col>
      <xdr:colOff>0</xdr:colOff>
      <xdr:row>43</xdr:row>
      <xdr:rowOff>102870</xdr:rowOff>
    </xdr:to>
    <xdr:cxnSp macro="">
      <xdr:nvCxnSpPr>
        <xdr:cNvPr id="9" name="Gerade Verbindung mit Pfeil 8"/>
        <xdr:cNvCxnSpPr/>
      </xdr:nvCxnSpPr>
      <xdr:spPr>
        <a:xfrm flipH="1">
          <a:off x="4846320" y="6492240"/>
          <a:ext cx="175260" cy="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617220</xdr:colOff>
      <xdr:row>63</xdr:row>
      <xdr:rowOff>99060</xdr:rowOff>
    </xdr:from>
    <xdr:to>
      <xdr:col>4</xdr:col>
      <xdr:colOff>784860</xdr:colOff>
      <xdr:row>63</xdr:row>
      <xdr:rowOff>99060</xdr:rowOff>
    </xdr:to>
    <xdr:cxnSp macro="">
      <xdr:nvCxnSpPr>
        <xdr:cNvPr id="10" name="Gerade Verbindung mit Pfeil 9"/>
        <xdr:cNvCxnSpPr/>
      </xdr:nvCxnSpPr>
      <xdr:spPr>
        <a:xfrm flipH="1">
          <a:off x="4831080" y="9677400"/>
          <a:ext cx="175260" cy="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624840</xdr:colOff>
      <xdr:row>64</xdr:row>
      <xdr:rowOff>95250</xdr:rowOff>
    </xdr:from>
    <xdr:to>
      <xdr:col>4</xdr:col>
      <xdr:colOff>792480</xdr:colOff>
      <xdr:row>64</xdr:row>
      <xdr:rowOff>95250</xdr:rowOff>
    </xdr:to>
    <xdr:cxnSp macro="">
      <xdr:nvCxnSpPr>
        <xdr:cNvPr id="11" name="Gerade Verbindung mit Pfeil 10"/>
        <xdr:cNvCxnSpPr/>
      </xdr:nvCxnSpPr>
      <xdr:spPr>
        <a:xfrm flipH="1">
          <a:off x="4838700" y="9928860"/>
          <a:ext cx="175260" cy="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632460</xdr:colOff>
      <xdr:row>19</xdr:row>
      <xdr:rowOff>121920</xdr:rowOff>
    </xdr:from>
    <xdr:to>
      <xdr:col>5</xdr:col>
      <xdr:colOff>0</xdr:colOff>
      <xdr:row>19</xdr:row>
      <xdr:rowOff>121920</xdr:rowOff>
    </xdr:to>
    <xdr:cxnSp macro="">
      <xdr:nvCxnSpPr>
        <xdr:cNvPr id="12" name="Gerade Verbindung mit Pfeil 11"/>
        <xdr:cNvCxnSpPr/>
      </xdr:nvCxnSpPr>
      <xdr:spPr>
        <a:xfrm flipH="1">
          <a:off x="4846320" y="3154680"/>
          <a:ext cx="175260" cy="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624840</xdr:colOff>
      <xdr:row>85</xdr:row>
      <xdr:rowOff>102870</xdr:rowOff>
    </xdr:from>
    <xdr:to>
      <xdr:col>4</xdr:col>
      <xdr:colOff>792480</xdr:colOff>
      <xdr:row>85</xdr:row>
      <xdr:rowOff>102870</xdr:rowOff>
    </xdr:to>
    <xdr:cxnSp macro="">
      <xdr:nvCxnSpPr>
        <xdr:cNvPr id="13" name="Gerade Verbindung mit Pfeil 12"/>
        <xdr:cNvCxnSpPr/>
      </xdr:nvCxnSpPr>
      <xdr:spPr>
        <a:xfrm flipH="1">
          <a:off x="4838700" y="13380720"/>
          <a:ext cx="175260" cy="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tvoed.schichtplanfibel.d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102"/>
  <sheetViews>
    <sheetView tabSelected="1" workbookViewId="0">
      <selection activeCell="B5" sqref="B5"/>
    </sheetView>
  </sheetViews>
  <sheetFormatPr baseColWidth="10" defaultRowHeight="12.3" x14ac:dyDescent="0.4"/>
  <cols>
    <col min="1" max="1" width="16.1875" customWidth="1"/>
    <col min="2" max="2" width="11.5234375" customWidth="1"/>
    <col min="3" max="4" width="11.09375" customWidth="1"/>
    <col min="5" max="5" width="10" customWidth="1"/>
    <col min="6" max="6" width="15.37890625" customWidth="1"/>
    <col min="7" max="7" width="13.90234375" customWidth="1"/>
    <col min="9" max="9" width="13.37890625" customWidth="1"/>
  </cols>
  <sheetData>
    <row r="1" spans="1:8" s="1" customFormat="1" ht="12.6" x14ac:dyDescent="0.45">
      <c r="A1" s="9" t="s">
        <v>7</v>
      </c>
      <c r="B1" s="9"/>
      <c r="C1" s="9"/>
      <c r="D1" s="10" t="s">
        <v>6</v>
      </c>
      <c r="E1" s="10"/>
      <c r="F1" s="11" t="s">
        <v>29</v>
      </c>
      <c r="G1" s="9"/>
      <c r="H1" s="9"/>
    </row>
    <row r="2" spans="1:8" ht="12.6" x14ac:dyDescent="0.45">
      <c r="A2" s="10" t="s">
        <v>34</v>
      </c>
      <c r="B2" s="10"/>
      <c r="C2" s="10"/>
      <c r="D2" s="10"/>
      <c r="E2" s="10"/>
      <c r="F2" s="10"/>
      <c r="G2" s="10"/>
      <c r="H2" s="10"/>
    </row>
    <row r="3" spans="1:8" ht="15.6" customHeight="1" x14ac:dyDescent="0.55000000000000004">
      <c r="A3" s="12"/>
      <c r="B3" s="13"/>
      <c r="C3" s="14"/>
      <c r="D3" s="69" t="s">
        <v>11</v>
      </c>
      <c r="E3" s="13"/>
      <c r="F3" s="13"/>
      <c r="G3" s="13"/>
      <c r="H3" s="13"/>
    </row>
    <row r="4" spans="1:8" ht="12.6" x14ac:dyDescent="0.45">
      <c r="A4" s="15"/>
      <c r="B4" s="15"/>
      <c r="C4" s="14" t="s">
        <v>2</v>
      </c>
      <c r="D4" s="70"/>
      <c r="E4" s="13"/>
      <c r="F4" s="13"/>
      <c r="G4" s="13"/>
      <c r="H4" s="13"/>
    </row>
    <row r="5" spans="1:8" ht="12.6" customHeight="1" x14ac:dyDescent="0.45">
      <c r="A5" s="65" t="s">
        <v>31</v>
      </c>
      <c r="B5" s="16">
        <v>2682.46</v>
      </c>
      <c r="C5" s="17"/>
      <c r="D5" s="18"/>
      <c r="E5" s="13"/>
      <c r="F5" s="13"/>
      <c r="G5" s="13"/>
      <c r="H5" s="13"/>
    </row>
    <row r="6" spans="1:8" ht="12.6" x14ac:dyDescent="0.45">
      <c r="A6" s="66"/>
      <c r="B6" s="19">
        <v>46.02</v>
      </c>
      <c r="C6" s="20"/>
      <c r="D6" s="21"/>
      <c r="E6" s="13"/>
      <c r="F6" s="13"/>
      <c r="G6" s="13"/>
      <c r="H6" s="13"/>
    </row>
    <row r="7" spans="1:8" ht="12.6" x14ac:dyDescent="0.45">
      <c r="A7" s="66"/>
      <c r="B7" s="19">
        <v>92.04</v>
      </c>
      <c r="C7" s="20"/>
      <c r="D7" s="21"/>
      <c r="E7" s="13"/>
      <c r="F7" s="13"/>
      <c r="G7" s="13"/>
      <c r="H7" s="13"/>
    </row>
    <row r="8" spans="1:8" ht="12.6" x14ac:dyDescent="0.45">
      <c r="A8" s="66"/>
      <c r="B8" s="19">
        <v>25</v>
      </c>
      <c r="C8" s="20"/>
      <c r="D8" s="21"/>
      <c r="E8" s="13"/>
      <c r="F8" s="13"/>
      <c r="G8" s="13"/>
      <c r="H8" s="13"/>
    </row>
    <row r="9" spans="1:8" ht="12.6" x14ac:dyDescent="0.45">
      <c r="A9" s="66"/>
      <c r="B9" s="19">
        <v>1.28</v>
      </c>
      <c r="C9" s="20"/>
      <c r="D9" s="21"/>
      <c r="E9" s="13"/>
      <c r="F9" s="13"/>
      <c r="G9" s="13"/>
      <c r="H9" s="13"/>
    </row>
    <row r="10" spans="1:8" ht="12.6" x14ac:dyDescent="0.45">
      <c r="A10" s="66"/>
      <c r="B10" s="19">
        <v>105</v>
      </c>
      <c r="C10" s="20"/>
      <c r="D10" s="21"/>
      <c r="E10" s="13"/>
      <c r="F10" s="13"/>
      <c r="G10" s="13"/>
      <c r="H10" s="13"/>
    </row>
    <row r="11" spans="1:8" ht="12.6" x14ac:dyDescent="0.45">
      <c r="A11" s="66"/>
      <c r="B11" s="22"/>
      <c r="C11" s="20"/>
      <c r="D11" s="21"/>
      <c r="E11" s="13"/>
      <c r="F11" s="13"/>
      <c r="G11" s="13"/>
      <c r="H11" s="13"/>
    </row>
    <row r="12" spans="1:8" ht="12.6" x14ac:dyDescent="0.45">
      <c r="A12" s="2" t="s">
        <v>1</v>
      </c>
      <c r="B12" s="23">
        <f>SUM(B5:B11)</f>
        <v>2951.8</v>
      </c>
      <c r="C12" s="24">
        <f>B12</f>
        <v>2951.8</v>
      </c>
      <c r="D12" s="25">
        <f>B12-C12</f>
        <v>0</v>
      </c>
      <c r="E12" s="13"/>
      <c r="F12" s="13"/>
      <c r="G12" s="13"/>
      <c r="H12" s="13"/>
    </row>
    <row r="13" spans="1:8" ht="12.6" x14ac:dyDescent="0.45">
      <c r="A13" s="8"/>
      <c r="B13" s="26"/>
      <c r="C13" s="26"/>
      <c r="D13" s="27"/>
      <c r="E13" s="13"/>
      <c r="F13" s="13"/>
      <c r="G13" s="13"/>
      <c r="H13" s="13"/>
    </row>
    <row r="14" spans="1:8" ht="12.6" x14ac:dyDescent="0.45">
      <c r="A14" s="17"/>
      <c r="B14" s="17"/>
      <c r="C14" s="17"/>
      <c r="D14" s="15" t="s">
        <v>12</v>
      </c>
      <c r="E14" s="28">
        <v>5</v>
      </c>
      <c r="F14" s="29"/>
      <c r="G14" s="30"/>
      <c r="H14" s="30"/>
    </row>
    <row r="15" spans="1:8" ht="12.6" x14ac:dyDescent="0.45">
      <c r="A15" s="31"/>
      <c r="B15" s="31"/>
      <c r="C15" s="31"/>
      <c r="D15" s="31" t="s">
        <v>19</v>
      </c>
      <c r="E15" s="32">
        <f>Tagewoche *13</f>
        <v>65</v>
      </c>
      <c r="F15" s="33"/>
      <c r="G15" s="34"/>
      <c r="H15" s="34"/>
    </row>
    <row r="16" spans="1:8" ht="10.8" customHeight="1" x14ac:dyDescent="0.45">
      <c r="A16" s="15"/>
      <c r="B16" s="15"/>
      <c r="C16" s="15"/>
      <c r="D16" s="15"/>
      <c r="E16" s="15"/>
      <c r="F16" s="26"/>
      <c r="G16" s="15"/>
      <c r="H16" s="35"/>
    </row>
    <row r="17" spans="1:8" ht="13.8" customHeight="1" x14ac:dyDescent="0.45">
      <c r="A17" s="15"/>
      <c r="B17" s="14" t="s">
        <v>8</v>
      </c>
      <c r="C17" s="14" t="s">
        <v>9</v>
      </c>
      <c r="D17" s="14" t="s">
        <v>10</v>
      </c>
      <c r="E17" s="28" t="s">
        <v>15</v>
      </c>
      <c r="F17" s="26"/>
      <c r="G17" s="35"/>
      <c r="H17" s="35"/>
    </row>
    <row r="18" spans="1:8" ht="7.8" customHeight="1" x14ac:dyDescent="0.45">
      <c r="A18" s="5" t="s">
        <v>13</v>
      </c>
      <c r="B18" s="13"/>
      <c r="C18" s="13"/>
      <c r="D18" s="13"/>
      <c r="E18" s="26"/>
      <c r="F18" s="26"/>
      <c r="G18" s="15"/>
      <c r="H18" s="35"/>
    </row>
    <row r="19" spans="1:8" ht="11.4" customHeight="1" x14ac:dyDescent="0.45">
      <c r="A19" s="5" t="s">
        <v>14</v>
      </c>
      <c r="B19" s="36">
        <v>7</v>
      </c>
      <c r="C19" s="36">
        <v>1</v>
      </c>
      <c r="D19" s="36">
        <v>8</v>
      </c>
      <c r="E19" s="37">
        <f>SUM(B19:D19)</f>
        <v>16</v>
      </c>
      <c r="F19" s="6" t="s">
        <v>20</v>
      </c>
      <c r="G19" s="36">
        <v>5</v>
      </c>
      <c r="H19" s="75" t="s">
        <v>18</v>
      </c>
    </row>
    <row r="20" spans="1:8" ht="13.8" customHeight="1" x14ac:dyDescent="0.45">
      <c r="A20" s="15"/>
      <c r="B20" s="79" t="s">
        <v>28</v>
      </c>
      <c r="C20" s="80"/>
      <c r="D20" s="80"/>
      <c r="E20" s="38">
        <f>Divisor_Prot2-SummeTagemitFortzahlungstatbeständen</f>
        <v>49</v>
      </c>
      <c r="F20" s="7" t="s">
        <v>26</v>
      </c>
      <c r="G20" s="13"/>
      <c r="H20" s="76"/>
    </row>
    <row r="21" spans="1:8" ht="12.6" customHeight="1" x14ac:dyDescent="0.45">
      <c r="A21" s="65" t="s">
        <v>27</v>
      </c>
      <c r="B21" s="39">
        <v>5.69</v>
      </c>
      <c r="C21" s="16">
        <v>0.32</v>
      </c>
      <c r="D21" s="40">
        <v>0.32</v>
      </c>
      <c r="E21" s="35"/>
      <c r="F21" s="26"/>
      <c r="G21" s="35"/>
      <c r="H21" s="76"/>
    </row>
    <row r="22" spans="1:8" ht="12.6" x14ac:dyDescent="0.45">
      <c r="A22" s="66"/>
      <c r="B22" s="41">
        <v>53.56</v>
      </c>
      <c r="C22" s="19">
        <v>53.56</v>
      </c>
      <c r="D22" s="42">
        <v>110.82</v>
      </c>
      <c r="E22" s="35"/>
      <c r="F22" s="26"/>
      <c r="G22" s="35"/>
      <c r="H22" s="35"/>
    </row>
    <row r="23" spans="1:8" ht="12.6" x14ac:dyDescent="0.45">
      <c r="A23" s="66"/>
      <c r="B23" s="41">
        <v>12.29</v>
      </c>
      <c r="C23" s="19">
        <v>36.86</v>
      </c>
      <c r="D23" s="42">
        <v>33.32</v>
      </c>
      <c r="E23" s="35"/>
      <c r="F23" s="26"/>
      <c r="G23" s="35"/>
      <c r="H23" s="35"/>
    </row>
    <row r="24" spans="1:8" ht="12.6" x14ac:dyDescent="0.45">
      <c r="A24" s="67"/>
      <c r="B24" s="41">
        <v>18.899999999999999</v>
      </c>
      <c r="C24" s="19">
        <v>56.7</v>
      </c>
      <c r="D24" s="42">
        <v>49</v>
      </c>
      <c r="E24" s="35"/>
      <c r="F24" s="26"/>
      <c r="G24" s="35"/>
      <c r="H24" s="35"/>
    </row>
    <row r="25" spans="1:8" ht="12.6" x14ac:dyDescent="0.45">
      <c r="A25" s="67"/>
      <c r="B25" s="41">
        <v>0.19</v>
      </c>
      <c r="C25" s="19">
        <v>1.87</v>
      </c>
      <c r="D25" s="42"/>
      <c r="E25" s="35"/>
      <c r="F25" s="26"/>
      <c r="G25" s="35"/>
      <c r="H25" s="35"/>
    </row>
    <row r="26" spans="1:8" ht="12.6" x14ac:dyDescent="0.45">
      <c r="A26" s="67"/>
      <c r="B26" s="41">
        <v>1.87</v>
      </c>
      <c r="C26" s="19">
        <v>1.36</v>
      </c>
      <c r="D26" s="42"/>
      <c r="E26" s="35"/>
      <c r="F26" s="71"/>
      <c r="G26" s="35"/>
      <c r="H26" s="35"/>
    </row>
    <row r="27" spans="1:8" ht="12.6" x14ac:dyDescent="0.45">
      <c r="A27" s="67"/>
      <c r="B27" s="41">
        <v>0.45</v>
      </c>
      <c r="C27" s="19">
        <v>2.1</v>
      </c>
      <c r="D27" s="42"/>
      <c r="E27" s="35"/>
      <c r="F27" s="72"/>
      <c r="G27" s="35"/>
      <c r="H27" s="35"/>
    </row>
    <row r="28" spans="1:8" ht="12.6" x14ac:dyDescent="0.45">
      <c r="A28" s="65" t="s">
        <v>32</v>
      </c>
      <c r="B28" s="41">
        <v>0.7</v>
      </c>
      <c r="C28" s="19"/>
      <c r="D28" s="42"/>
      <c r="E28" s="35"/>
      <c r="F28" s="72"/>
      <c r="G28" s="35"/>
      <c r="H28" s="35"/>
    </row>
    <row r="29" spans="1:8" ht="12.6" x14ac:dyDescent="0.45">
      <c r="A29" s="66"/>
      <c r="B29" s="41"/>
      <c r="C29" s="19"/>
      <c r="D29" s="42"/>
      <c r="E29" s="35"/>
      <c r="F29" s="72"/>
      <c r="G29" s="35"/>
      <c r="H29" s="35"/>
    </row>
    <row r="30" spans="1:8" ht="12.6" x14ac:dyDescent="0.45">
      <c r="A30" s="66"/>
      <c r="B30" s="41"/>
      <c r="C30" s="19"/>
      <c r="D30" s="42"/>
      <c r="E30" s="35"/>
      <c r="F30" s="72"/>
      <c r="G30" s="35"/>
      <c r="H30" s="35"/>
    </row>
    <row r="31" spans="1:8" ht="12" customHeight="1" x14ac:dyDescent="0.45">
      <c r="A31" s="66"/>
      <c r="B31" s="43"/>
      <c r="C31" s="22"/>
      <c r="D31" s="44"/>
      <c r="E31" s="35"/>
      <c r="F31" s="72"/>
      <c r="G31" s="35"/>
      <c r="H31" s="35"/>
    </row>
    <row r="32" spans="1:8" ht="12.6" hidden="1" x14ac:dyDescent="0.45">
      <c r="A32" s="45"/>
      <c r="B32" s="19"/>
      <c r="C32" s="46"/>
      <c r="D32" s="19"/>
      <c r="E32" s="35"/>
      <c r="F32" s="26"/>
      <c r="G32" s="35"/>
      <c r="H32" s="35"/>
    </row>
    <row r="33" spans="1:8" ht="12.6" hidden="1" x14ac:dyDescent="0.45">
      <c r="A33" s="45"/>
      <c r="B33" s="19"/>
      <c r="C33" s="19"/>
      <c r="D33" s="19"/>
      <c r="E33" s="35"/>
      <c r="F33" s="26"/>
      <c r="G33" s="35"/>
      <c r="H33" s="35"/>
    </row>
    <row r="34" spans="1:8" ht="12.6" hidden="1" x14ac:dyDescent="0.45">
      <c r="A34" s="45"/>
      <c r="B34" s="19"/>
      <c r="C34" s="19"/>
      <c r="D34" s="19"/>
      <c r="E34" s="35"/>
      <c r="F34" s="26"/>
      <c r="G34" s="35"/>
      <c r="H34" s="35"/>
    </row>
    <row r="35" spans="1:8" ht="15" customHeight="1" x14ac:dyDescent="0.45">
      <c r="A35" s="2" t="s">
        <v>1</v>
      </c>
      <c r="B35" s="47">
        <f>SUM(B21:B34)</f>
        <v>93.65</v>
      </c>
      <c r="C35" s="47">
        <f>SUM(C21:C34)</f>
        <v>152.77000000000001</v>
      </c>
      <c r="D35" s="47">
        <f>SUM(D21:D34)</f>
        <v>193.45999999999998</v>
      </c>
      <c r="E35" s="47">
        <f>SUM(B35:D35) /korrigierter_Divisor</f>
        <v>8.9771428571428569</v>
      </c>
      <c r="F35" s="71" t="s">
        <v>16</v>
      </c>
      <c r="G35" s="47"/>
      <c r="H35" s="73" t="s">
        <v>22</v>
      </c>
    </row>
    <row r="36" spans="1:8" ht="15" customHeight="1" x14ac:dyDescent="0.45">
      <c r="A36" s="3" t="s">
        <v>4</v>
      </c>
      <c r="B36" s="48"/>
      <c r="C36" s="48"/>
      <c r="D36" s="48"/>
      <c r="E36" s="48"/>
      <c r="F36" s="72"/>
      <c r="G36" s="48"/>
      <c r="H36" s="74"/>
    </row>
    <row r="37" spans="1:8" ht="12.6" x14ac:dyDescent="0.45">
      <c r="A37" s="3" t="s">
        <v>5</v>
      </c>
      <c r="B37" s="49"/>
      <c r="C37" s="49"/>
      <c r="D37" s="24"/>
      <c r="E37" s="47">
        <f>SUM(B37:D37) /korrigierter_Divisor</f>
        <v>0</v>
      </c>
      <c r="F37" s="72"/>
      <c r="G37" s="24">
        <v>6.77</v>
      </c>
      <c r="H37" s="74"/>
    </row>
    <row r="38" spans="1:8" ht="14.1" thickBot="1" x14ac:dyDescent="0.5">
      <c r="A38" s="15"/>
      <c r="B38" s="15"/>
      <c r="C38" s="15"/>
      <c r="D38" s="15"/>
      <c r="E38" s="50">
        <f>SUM(E35:E37)</f>
        <v>8.9771428571428569</v>
      </c>
      <c r="F38" s="7" t="s">
        <v>25</v>
      </c>
      <c r="G38" s="51">
        <f>(E38 -G37) *G19</f>
        <v>11.035714285714286</v>
      </c>
      <c r="H38" s="4" t="s">
        <v>3</v>
      </c>
    </row>
    <row r="39" spans="1:8" ht="12.9" thickTop="1" x14ac:dyDescent="0.45">
      <c r="A39" s="10"/>
      <c r="B39" s="10"/>
      <c r="C39" s="10"/>
      <c r="D39" s="10"/>
      <c r="E39" s="10"/>
      <c r="F39" s="10"/>
      <c r="G39" s="10"/>
      <c r="H39" s="10"/>
    </row>
    <row r="40" spans="1:8" ht="6" customHeight="1" x14ac:dyDescent="0.45">
      <c r="A40" s="15"/>
      <c r="B40" s="15"/>
      <c r="C40" s="15"/>
      <c r="D40" s="15"/>
      <c r="E40" s="15"/>
      <c r="F40" s="15"/>
      <c r="G40" s="73"/>
      <c r="H40" s="15"/>
    </row>
    <row r="41" spans="1:8" ht="12.6" customHeight="1" x14ac:dyDescent="0.45">
      <c r="A41" s="15"/>
      <c r="B41" s="14" t="s">
        <v>8</v>
      </c>
      <c r="C41" s="14" t="s">
        <v>9</v>
      </c>
      <c r="D41" s="14" t="s">
        <v>10</v>
      </c>
      <c r="E41" s="28" t="s">
        <v>0</v>
      </c>
      <c r="F41" s="26"/>
      <c r="G41" s="74"/>
      <c r="H41" s="35"/>
    </row>
    <row r="42" spans="1:8" ht="12.6" customHeight="1" x14ac:dyDescent="0.45">
      <c r="A42" s="5" t="s">
        <v>13</v>
      </c>
      <c r="B42" s="13"/>
      <c r="C42" s="13"/>
      <c r="D42" s="13"/>
      <c r="E42" s="26"/>
      <c r="F42" s="26"/>
      <c r="G42" s="74"/>
      <c r="H42" s="35"/>
    </row>
    <row r="43" spans="1:8" ht="10.8" customHeight="1" x14ac:dyDescent="0.45">
      <c r="A43" s="5" t="s">
        <v>14</v>
      </c>
      <c r="B43" s="52">
        <f>C19</f>
        <v>1</v>
      </c>
      <c r="C43" s="52">
        <f>D19</f>
        <v>8</v>
      </c>
      <c r="D43" s="52">
        <f>G19</f>
        <v>5</v>
      </c>
      <c r="E43" s="37">
        <f>SUM(B43:D43)</f>
        <v>14</v>
      </c>
      <c r="F43" s="6" t="s">
        <v>20</v>
      </c>
      <c r="G43" s="36">
        <v>22</v>
      </c>
      <c r="H43" s="75" t="s">
        <v>18</v>
      </c>
    </row>
    <row r="44" spans="1:8" ht="12.6" x14ac:dyDescent="0.45">
      <c r="A44" s="15"/>
      <c r="B44" s="79" t="s">
        <v>28</v>
      </c>
      <c r="C44" s="80"/>
      <c r="D44" s="80"/>
      <c r="E44" s="38">
        <f>Divisor_Prot2-E43</f>
        <v>51</v>
      </c>
      <c r="F44" s="7" t="s">
        <v>26</v>
      </c>
      <c r="G44" s="13"/>
      <c r="H44" s="76"/>
    </row>
    <row r="45" spans="1:8" ht="12.6" customHeight="1" x14ac:dyDescent="0.45">
      <c r="A45" s="63" t="s">
        <v>27</v>
      </c>
      <c r="B45" s="53">
        <f>C21</f>
        <v>0.32</v>
      </c>
      <c r="C45" s="53">
        <f>D21</f>
        <v>0.32</v>
      </c>
      <c r="D45" s="16">
        <v>0.8</v>
      </c>
      <c r="E45" s="35"/>
      <c r="F45" s="26"/>
      <c r="G45" s="35"/>
      <c r="H45" s="76"/>
    </row>
    <row r="46" spans="1:8" ht="12.6" x14ac:dyDescent="0.45">
      <c r="A46" s="64"/>
      <c r="B46" s="54">
        <f t="shared" ref="B46:B55" si="0">C22</f>
        <v>53.56</v>
      </c>
      <c r="C46" s="54">
        <f>D22</f>
        <v>110.82</v>
      </c>
      <c r="D46" s="19">
        <v>25.18</v>
      </c>
      <c r="E46" s="35"/>
      <c r="F46" s="26"/>
      <c r="G46" s="35"/>
      <c r="H46" s="35"/>
    </row>
    <row r="47" spans="1:8" ht="12.6" x14ac:dyDescent="0.45">
      <c r="A47" s="64"/>
      <c r="B47" s="54">
        <f t="shared" si="0"/>
        <v>36.86</v>
      </c>
      <c r="C47" s="54">
        <f>D23</f>
        <v>33.32</v>
      </c>
      <c r="D47" s="19">
        <v>35.19</v>
      </c>
      <c r="E47" s="35"/>
      <c r="F47" s="26"/>
      <c r="G47" s="35"/>
      <c r="H47" s="35"/>
    </row>
    <row r="48" spans="1:8" ht="12.6" customHeight="1" x14ac:dyDescent="0.45">
      <c r="A48" s="68"/>
      <c r="B48" s="54">
        <f t="shared" si="0"/>
        <v>56.7</v>
      </c>
      <c r="C48" s="54">
        <f>D24</f>
        <v>49</v>
      </c>
      <c r="D48" s="19">
        <v>7.84</v>
      </c>
      <c r="E48" s="35"/>
      <c r="F48" s="26"/>
      <c r="G48" s="35"/>
      <c r="H48" s="35"/>
    </row>
    <row r="49" spans="1:8" ht="12.6" x14ac:dyDescent="0.45">
      <c r="A49" s="68"/>
      <c r="B49" s="54">
        <f t="shared" si="0"/>
        <v>1.87</v>
      </c>
      <c r="C49" s="54">
        <f t="shared" ref="C49:C55" si="1">D25</f>
        <v>0</v>
      </c>
      <c r="D49" s="19">
        <v>9.8000000000000007</v>
      </c>
      <c r="E49" s="35"/>
      <c r="F49" s="26"/>
      <c r="G49" s="35"/>
      <c r="H49" s="35"/>
    </row>
    <row r="50" spans="1:8" ht="12.6" x14ac:dyDescent="0.45">
      <c r="A50" s="68"/>
      <c r="B50" s="54">
        <f t="shared" si="0"/>
        <v>1.36</v>
      </c>
      <c r="C50" s="54">
        <f t="shared" si="1"/>
        <v>0</v>
      </c>
      <c r="D50" s="19"/>
      <c r="E50" s="35"/>
      <c r="F50" s="71"/>
      <c r="G50" s="35"/>
      <c r="H50" s="35"/>
    </row>
    <row r="51" spans="1:8" ht="12.6" x14ac:dyDescent="0.45">
      <c r="A51" s="68"/>
      <c r="B51" s="54">
        <f t="shared" si="0"/>
        <v>2.1</v>
      </c>
      <c r="C51" s="54">
        <f t="shared" si="1"/>
        <v>0</v>
      </c>
      <c r="D51" s="19"/>
      <c r="E51" s="35"/>
      <c r="F51" s="72"/>
      <c r="G51" s="35"/>
      <c r="H51" s="35"/>
    </row>
    <row r="52" spans="1:8" ht="12.6" x14ac:dyDescent="0.45">
      <c r="A52" s="63" t="s">
        <v>32</v>
      </c>
      <c r="B52" s="54">
        <f t="shared" si="0"/>
        <v>0</v>
      </c>
      <c r="C52" s="54">
        <f t="shared" si="1"/>
        <v>0</v>
      </c>
      <c r="D52" s="19"/>
      <c r="E52" s="35"/>
      <c r="F52" s="72"/>
      <c r="G52" s="35"/>
      <c r="H52" s="35"/>
    </row>
    <row r="53" spans="1:8" ht="12.6" x14ac:dyDescent="0.45">
      <c r="A53" s="64"/>
      <c r="B53" s="54">
        <f t="shared" si="0"/>
        <v>0</v>
      </c>
      <c r="C53" s="54">
        <f t="shared" si="1"/>
        <v>0</v>
      </c>
      <c r="D53" s="19"/>
      <c r="E53" s="35"/>
      <c r="F53" s="26"/>
      <c r="G53" s="35"/>
      <c r="H53" s="35"/>
    </row>
    <row r="54" spans="1:8" ht="12.6" x14ac:dyDescent="0.45">
      <c r="A54" s="64"/>
      <c r="B54" s="54">
        <f t="shared" si="0"/>
        <v>0</v>
      </c>
      <c r="C54" s="54">
        <f t="shared" si="1"/>
        <v>0</v>
      </c>
      <c r="D54" s="19"/>
      <c r="E54" s="35"/>
      <c r="F54" s="26"/>
      <c r="G54" s="35"/>
      <c r="H54" s="35"/>
    </row>
    <row r="55" spans="1:8" ht="12.6" x14ac:dyDescent="0.45">
      <c r="A55" s="64"/>
      <c r="B55" s="23">
        <f t="shared" si="0"/>
        <v>0</v>
      </c>
      <c r="C55" s="23">
        <f t="shared" si="1"/>
        <v>0</v>
      </c>
      <c r="D55" s="22"/>
      <c r="E55" s="35"/>
      <c r="F55" s="26"/>
      <c r="G55" s="35"/>
      <c r="H55" s="35"/>
    </row>
    <row r="56" spans="1:8" ht="12.6" x14ac:dyDescent="0.45">
      <c r="A56" s="2" t="s">
        <v>1</v>
      </c>
      <c r="B56" s="26">
        <f>SUM(B45:B55)</f>
        <v>152.77000000000001</v>
      </c>
      <c r="C56" s="26">
        <f>SUM(C45:C55)</f>
        <v>193.45999999999998</v>
      </c>
      <c r="D56" s="47">
        <f>SUM(D45:D55)</f>
        <v>78.81</v>
      </c>
      <c r="E56" s="47">
        <f>SUM(B56:D56) /E44</f>
        <v>8.3341176470588234</v>
      </c>
      <c r="F56" s="71" t="s">
        <v>16</v>
      </c>
      <c r="G56" s="47"/>
      <c r="H56" s="73" t="s">
        <v>21</v>
      </c>
    </row>
    <row r="57" spans="1:8" ht="12.6" x14ac:dyDescent="0.45">
      <c r="A57" s="3" t="s">
        <v>4</v>
      </c>
      <c r="B57" s="55"/>
      <c r="C57" s="55"/>
      <c r="D57" s="48"/>
      <c r="E57" s="48"/>
      <c r="F57" s="72"/>
      <c r="G57" s="48"/>
      <c r="H57" s="74"/>
    </row>
    <row r="58" spans="1:8" ht="12.6" x14ac:dyDescent="0.45">
      <c r="A58" s="3" t="s">
        <v>5</v>
      </c>
      <c r="B58" s="56">
        <f>C37</f>
        <v>0</v>
      </c>
      <c r="C58" s="57">
        <f>D37</f>
        <v>0</v>
      </c>
      <c r="D58" s="58">
        <v>625.89</v>
      </c>
      <c r="E58" s="47">
        <f>E79</f>
        <v>20.863</v>
      </c>
      <c r="F58" s="72"/>
      <c r="G58" s="24">
        <v>6.54</v>
      </c>
      <c r="H58" s="74"/>
    </row>
    <row r="59" spans="1:8" ht="14.1" thickBot="1" x14ac:dyDescent="0.5">
      <c r="A59" s="15"/>
      <c r="B59" s="15"/>
      <c r="C59" s="15"/>
      <c r="D59" s="15"/>
      <c r="E59" s="50">
        <f>SUM(E56:E58)</f>
        <v>29.197117647058825</v>
      </c>
      <c r="F59" s="7" t="s">
        <v>17</v>
      </c>
      <c r="G59" s="51">
        <f>(E59 -G58) *G43</f>
        <v>498.45658823529413</v>
      </c>
      <c r="H59" s="4" t="s">
        <v>3</v>
      </c>
    </row>
    <row r="60" spans="1:8" ht="12.9" thickTop="1" x14ac:dyDescent="0.45">
      <c r="A60" s="10"/>
      <c r="B60" s="10"/>
      <c r="C60" s="10"/>
      <c r="D60" s="10"/>
      <c r="E60" s="10"/>
      <c r="F60" s="59"/>
      <c r="G60" s="10"/>
      <c r="H60" s="10"/>
    </row>
    <row r="61" spans="1:8" ht="12.6" x14ac:dyDescent="0.45">
      <c r="A61" s="15"/>
      <c r="B61" s="15"/>
      <c r="C61" s="15"/>
      <c r="D61" s="15"/>
      <c r="E61" s="15"/>
      <c r="F61" s="60"/>
      <c r="G61" s="73"/>
      <c r="H61" s="15"/>
    </row>
    <row r="62" spans="1:8" ht="12.6" x14ac:dyDescent="0.45">
      <c r="A62" s="15"/>
      <c r="B62" s="14" t="s">
        <v>8</v>
      </c>
      <c r="C62" s="14" t="s">
        <v>9</v>
      </c>
      <c r="D62" s="14" t="s">
        <v>10</v>
      </c>
      <c r="E62" s="28" t="s">
        <v>23</v>
      </c>
      <c r="F62" s="26"/>
      <c r="G62" s="74"/>
      <c r="H62" s="35"/>
    </row>
    <row r="63" spans="1:8" ht="12.6" x14ac:dyDescent="0.45">
      <c r="A63" s="5" t="s">
        <v>13</v>
      </c>
      <c r="B63" s="13"/>
      <c r="C63" s="13"/>
      <c r="D63" s="13"/>
      <c r="E63" s="26"/>
      <c r="F63" s="26"/>
      <c r="G63" s="74"/>
      <c r="H63" s="35"/>
    </row>
    <row r="64" spans="1:8" ht="12.6" customHeight="1" x14ac:dyDescent="0.45">
      <c r="A64" s="5" t="s">
        <v>14</v>
      </c>
      <c r="B64" s="52">
        <f>C43</f>
        <v>8</v>
      </c>
      <c r="C64" s="52">
        <f>D43</f>
        <v>5</v>
      </c>
      <c r="D64" s="52">
        <f>G43</f>
        <v>22</v>
      </c>
      <c r="E64" s="37">
        <f>SUM(B64:D64)</f>
        <v>35</v>
      </c>
      <c r="F64" s="6" t="s">
        <v>20</v>
      </c>
      <c r="G64" s="36">
        <v>15</v>
      </c>
      <c r="H64" s="75" t="s">
        <v>18</v>
      </c>
    </row>
    <row r="65" spans="1:8" ht="12.6" x14ac:dyDescent="0.45">
      <c r="A65" s="15"/>
      <c r="B65" s="79" t="s">
        <v>28</v>
      </c>
      <c r="C65" s="80"/>
      <c r="D65" s="80"/>
      <c r="E65" s="38">
        <f>Divisor_Prot2-E64</f>
        <v>30</v>
      </c>
      <c r="F65" s="7" t="s">
        <v>26</v>
      </c>
      <c r="G65" s="13"/>
      <c r="H65" s="76"/>
    </row>
    <row r="66" spans="1:8" ht="12.6" customHeight="1" x14ac:dyDescent="0.45">
      <c r="A66" s="63" t="s">
        <v>27</v>
      </c>
      <c r="B66" s="53">
        <f>C45</f>
        <v>0.32</v>
      </c>
      <c r="C66" s="53">
        <f>D45</f>
        <v>0.8</v>
      </c>
      <c r="D66" s="16"/>
      <c r="E66" s="35"/>
      <c r="F66" s="26"/>
      <c r="G66" s="35"/>
      <c r="H66" s="76"/>
    </row>
    <row r="67" spans="1:8" ht="12.6" x14ac:dyDescent="0.45">
      <c r="A67" s="64"/>
      <c r="B67" s="54">
        <f t="shared" ref="B67:C76" si="2">C46</f>
        <v>110.82</v>
      </c>
      <c r="C67" s="54">
        <f t="shared" si="2"/>
        <v>25.18</v>
      </c>
      <c r="D67" s="19"/>
      <c r="E67" s="35"/>
      <c r="F67" s="26"/>
      <c r="G67" s="35"/>
      <c r="H67" s="35"/>
    </row>
    <row r="68" spans="1:8" ht="12.6" x14ac:dyDescent="0.45">
      <c r="A68" s="64"/>
      <c r="B68" s="54">
        <f t="shared" si="2"/>
        <v>33.32</v>
      </c>
      <c r="C68" s="54">
        <f t="shared" si="2"/>
        <v>35.19</v>
      </c>
      <c r="D68" s="19"/>
      <c r="E68" s="35"/>
      <c r="F68" s="26"/>
      <c r="G68" s="35"/>
      <c r="H68" s="35"/>
    </row>
    <row r="69" spans="1:8" ht="12.6" customHeight="1" x14ac:dyDescent="0.45">
      <c r="A69" s="68"/>
      <c r="B69" s="54">
        <f t="shared" si="2"/>
        <v>49</v>
      </c>
      <c r="C69" s="54">
        <f t="shared" si="2"/>
        <v>7.84</v>
      </c>
      <c r="D69" s="19"/>
      <c r="E69" s="35"/>
      <c r="F69" s="26"/>
      <c r="G69" s="35"/>
      <c r="H69" s="35"/>
    </row>
    <row r="70" spans="1:8" ht="12.6" x14ac:dyDescent="0.45">
      <c r="A70" s="68"/>
      <c r="B70" s="54">
        <f t="shared" si="2"/>
        <v>0</v>
      </c>
      <c r="C70" s="54">
        <f t="shared" si="2"/>
        <v>9.8000000000000007</v>
      </c>
      <c r="D70" s="19"/>
      <c r="E70" s="35"/>
      <c r="F70" s="26"/>
      <c r="G70" s="35"/>
      <c r="H70" s="35"/>
    </row>
    <row r="71" spans="1:8" ht="12.6" x14ac:dyDescent="0.45">
      <c r="A71" s="68"/>
      <c r="B71" s="54">
        <f t="shared" si="2"/>
        <v>0</v>
      </c>
      <c r="C71" s="54">
        <f t="shared" ref="C71:C76" si="3">D50</f>
        <v>0</v>
      </c>
      <c r="D71" s="19"/>
      <c r="E71" s="35"/>
      <c r="F71" s="71"/>
      <c r="G71" s="35"/>
      <c r="H71" s="35"/>
    </row>
    <row r="72" spans="1:8" ht="12.6" x14ac:dyDescent="0.45">
      <c r="A72" s="68"/>
      <c r="B72" s="54">
        <f t="shared" si="2"/>
        <v>0</v>
      </c>
      <c r="C72" s="54">
        <f t="shared" si="3"/>
        <v>0</v>
      </c>
      <c r="D72" s="19"/>
      <c r="E72" s="35"/>
      <c r="F72" s="72"/>
      <c r="G72" s="35"/>
      <c r="H72" s="35"/>
    </row>
    <row r="73" spans="1:8" ht="12.6" x14ac:dyDescent="0.45">
      <c r="A73" s="63" t="s">
        <v>32</v>
      </c>
      <c r="B73" s="54">
        <f t="shared" si="2"/>
        <v>0</v>
      </c>
      <c r="C73" s="54">
        <f t="shared" si="3"/>
        <v>0</v>
      </c>
      <c r="D73" s="19"/>
      <c r="E73" s="35"/>
      <c r="F73" s="72"/>
      <c r="G73" s="35"/>
      <c r="H73" s="35"/>
    </row>
    <row r="74" spans="1:8" ht="12.6" x14ac:dyDescent="0.45">
      <c r="A74" s="64"/>
      <c r="B74" s="54">
        <f t="shared" si="2"/>
        <v>0</v>
      </c>
      <c r="C74" s="54">
        <f t="shared" si="3"/>
        <v>0</v>
      </c>
      <c r="D74" s="19"/>
      <c r="E74" s="35"/>
      <c r="F74" s="26"/>
      <c r="G74" s="35"/>
      <c r="H74" s="35"/>
    </row>
    <row r="75" spans="1:8" ht="12.6" x14ac:dyDescent="0.45">
      <c r="A75" s="64"/>
      <c r="B75" s="54">
        <f t="shared" si="2"/>
        <v>0</v>
      </c>
      <c r="C75" s="54">
        <f t="shared" si="3"/>
        <v>0</v>
      </c>
      <c r="D75" s="19"/>
      <c r="E75" s="35"/>
      <c r="F75" s="26"/>
      <c r="G75" s="35"/>
      <c r="H75" s="35"/>
    </row>
    <row r="76" spans="1:8" ht="12.6" x14ac:dyDescent="0.45">
      <c r="A76" s="64"/>
      <c r="B76" s="23">
        <f t="shared" si="2"/>
        <v>0</v>
      </c>
      <c r="C76" s="23">
        <f t="shared" si="3"/>
        <v>0</v>
      </c>
      <c r="D76" s="22"/>
      <c r="E76" s="35"/>
      <c r="F76" s="26"/>
      <c r="G76" s="35"/>
      <c r="H76" s="35"/>
    </row>
    <row r="77" spans="1:8" ht="12.6" x14ac:dyDescent="0.45">
      <c r="A77" s="2" t="s">
        <v>1</v>
      </c>
      <c r="B77" s="26">
        <f>SUM(B66:B76)</f>
        <v>193.45999999999998</v>
      </c>
      <c r="C77" s="26">
        <f>SUM(C66:C76)</f>
        <v>78.81</v>
      </c>
      <c r="D77" s="47">
        <f>SUM(D66:D76)</f>
        <v>0</v>
      </c>
      <c r="E77" s="47">
        <f>SUM(B77:D77) /E65</f>
        <v>9.0756666666666668</v>
      </c>
      <c r="F77" s="71" t="s">
        <v>16</v>
      </c>
      <c r="G77" s="47"/>
      <c r="H77" s="73" t="s">
        <v>21</v>
      </c>
    </row>
    <row r="78" spans="1:8" ht="12.6" x14ac:dyDescent="0.45">
      <c r="A78" s="3" t="s">
        <v>4</v>
      </c>
      <c r="B78" s="48"/>
      <c r="C78" s="48"/>
      <c r="D78" s="48"/>
      <c r="E78" s="48"/>
      <c r="F78" s="72"/>
      <c r="G78" s="48"/>
      <c r="H78" s="74"/>
    </row>
    <row r="79" spans="1:8" ht="12.6" x14ac:dyDescent="0.45">
      <c r="A79" s="3" t="s">
        <v>5</v>
      </c>
      <c r="B79" s="56">
        <f>C58</f>
        <v>0</v>
      </c>
      <c r="C79" s="57">
        <f>D58</f>
        <v>625.89</v>
      </c>
      <c r="D79" s="58"/>
      <c r="E79" s="47">
        <f>SUM(B79:D79)/E65</f>
        <v>20.863</v>
      </c>
      <c r="F79" s="72"/>
      <c r="G79" s="24">
        <v>4.1900000000000004</v>
      </c>
      <c r="H79" s="74"/>
    </row>
    <row r="80" spans="1:8" ht="14.1" thickBot="1" x14ac:dyDescent="0.5">
      <c r="A80" s="15"/>
      <c r="B80" s="15"/>
      <c r="C80" s="15"/>
      <c r="D80" s="15"/>
      <c r="E80" s="50">
        <f>SUM(E77:E79)</f>
        <v>29.938666666666666</v>
      </c>
      <c r="F80" s="7" t="s">
        <v>25</v>
      </c>
      <c r="G80" s="51">
        <f>(E80 -G79) *G64</f>
        <v>386.22999999999996</v>
      </c>
      <c r="H80" s="4" t="s">
        <v>3</v>
      </c>
    </row>
    <row r="81" spans="1:8" ht="12.9" thickTop="1" x14ac:dyDescent="0.45">
      <c r="A81" s="10"/>
      <c r="B81" s="10"/>
      <c r="C81" s="10"/>
      <c r="D81" s="10"/>
      <c r="E81" s="10"/>
      <c r="F81" s="59"/>
      <c r="G81" s="10"/>
      <c r="H81" s="10"/>
    </row>
    <row r="82" spans="1:8" ht="12.6" x14ac:dyDescent="0.45">
      <c r="A82" s="15"/>
      <c r="B82" s="15"/>
      <c r="C82" s="15"/>
      <c r="D82" s="15"/>
      <c r="E82" s="15"/>
      <c r="F82" s="60"/>
      <c r="G82" s="73"/>
      <c r="H82" s="15"/>
    </row>
    <row r="83" spans="1:8" ht="12.6" x14ac:dyDescent="0.45">
      <c r="A83" s="15"/>
      <c r="B83" s="14" t="s">
        <v>8</v>
      </c>
      <c r="C83" s="14" t="s">
        <v>9</v>
      </c>
      <c r="D83" s="14" t="s">
        <v>10</v>
      </c>
      <c r="E83" s="28" t="s">
        <v>24</v>
      </c>
      <c r="F83" s="26"/>
      <c r="G83" s="74"/>
      <c r="H83" s="35"/>
    </row>
    <row r="84" spans="1:8" ht="12.6" x14ac:dyDescent="0.45">
      <c r="A84" s="5" t="s">
        <v>13</v>
      </c>
      <c r="B84" s="13"/>
      <c r="C84" s="13"/>
      <c r="D84" s="13"/>
      <c r="E84" s="26"/>
      <c r="F84" s="26"/>
      <c r="G84" s="74"/>
      <c r="H84" s="35"/>
    </row>
    <row r="85" spans="1:8" ht="12" customHeight="1" x14ac:dyDescent="0.45">
      <c r="A85" s="5" t="s">
        <v>14</v>
      </c>
      <c r="B85" s="52">
        <f>C64</f>
        <v>5</v>
      </c>
      <c r="C85" s="52">
        <f>D64</f>
        <v>22</v>
      </c>
      <c r="D85" s="52">
        <f>G64</f>
        <v>15</v>
      </c>
      <c r="E85" s="37">
        <f>SUM(B85:D85)</f>
        <v>42</v>
      </c>
      <c r="F85" s="6" t="s">
        <v>20</v>
      </c>
      <c r="G85" s="36">
        <v>20</v>
      </c>
      <c r="H85" s="75" t="s">
        <v>18</v>
      </c>
    </row>
    <row r="86" spans="1:8" ht="12.6" x14ac:dyDescent="0.45">
      <c r="A86" s="15"/>
      <c r="B86" s="77" t="s">
        <v>28</v>
      </c>
      <c r="C86" s="78"/>
      <c r="D86" s="78"/>
      <c r="E86" s="38">
        <f>Divisor_Prot2-E85</f>
        <v>23</v>
      </c>
      <c r="F86" s="7" t="s">
        <v>26</v>
      </c>
      <c r="G86" s="13"/>
      <c r="H86" s="76"/>
    </row>
    <row r="87" spans="1:8" ht="12.6" customHeight="1" x14ac:dyDescent="0.45">
      <c r="A87" s="63" t="s">
        <v>27</v>
      </c>
      <c r="B87" s="53">
        <f t="shared" ref="B87:C97" si="4">C66</f>
        <v>0.8</v>
      </c>
      <c r="C87" s="53">
        <f t="shared" si="4"/>
        <v>0</v>
      </c>
      <c r="D87" s="16"/>
      <c r="E87" s="35"/>
      <c r="F87" s="26"/>
      <c r="G87" s="35"/>
      <c r="H87" s="76"/>
    </row>
    <row r="88" spans="1:8" ht="12.6" x14ac:dyDescent="0.45">
      <c r="A88" s="64"/>
      <c r="B88" s="54">
        <f t="shared" si="4"/>
        <v>25.18</v>
      </c>
      <c r="C88" s="54">
        <f t="shared" si="4"/>
        <v>0</v>
      </c>
      <c r="D88" s="19"/>
      <c r="E88" s="35"/>
      <c r="F88" s="26"/>
      <c r="G88" s="35"/>
      <c r="H88" s="35"/>
    </row>
    <row r="89" spans="1:8" ht="12.6" x14ac:dyDescent="0.45">
      <c r="A89" s="64"/>
      <c r="B89" s="54">
        <f t="shared" si="4"/>
        <v>35.19</v>
      </c>
      <c r="C89" s="54">
        <f t="shared" si="4"/>
        <v>0</v>
      </c>
      <c r="D89" s="19"/>
      <c r="E89" s="35"/>
      <c r="F89" s="26"/>
      <c r="G89" s="35"/>
      <c r="H89" s="35"/>
    </row>
    <row r="90" spans="1:8" ht="12.6" customHeight="1" x14ac:dyDescent="0.45">
      <c r="A90" s="68"/>
      <c r="B90" s="54">
        <f t="shared" si="4"/>
        <v>7.84</v>
      </c>
      <c r="C90" s="54">
        <f t="shared" si="4"/>
        <v>0</v>
      </c>
      <c r="D90" s="19"/>
      <c r="E90" s="35"/>
      <c r="F90" s="26"/>
      <c r="G90" s="35"/>
      <c r="H90" s="35"/>
    </row>
    <row r="91" spans="1:8" ht="12.6" x14ac:dyDescent="0.45">
      <c r="A91" s="68"/>
      <c r="B91" s="54">
        <f t="shared" si="4"/>
        <v>9.8000000000000007</v>
      </c>
      <c r="C91" s="54">
        <f t="shared" si="4"/>
        <v>0</v>
      </c>
      <c r="D91" s="19"/>
      <c r="E91" s="35"/>
      <c r="F91" s="26"/>
      <c r="G91" s="35"/>
      <c r="H91" s="35"/>
    </row>
    <row r="92" spans="1:8" ht="12.6" x14ac:dyDescent="0.45">
      <c r="A92" s="68"/>
      <c r="B92" s="54">
        <f t="shared" si="4"/>
        <v>0</v>
      </c>
      <c r="C92" s="54">
        <f t="shared" si="4"/>
        <v>0</v>
      </c>
      <c r="D92" s="19"/>
      <c r="E92" s="35"/>
      <c r="F92" s="71"/>
      <c r="G92" s="35"/>
      <c r="H92" s="35"/>
    </row>
    <row r="93" spans="1:8" ht="12.6" x14ac:dyDescent="0.45">
      <c r="A93" s="68"/>
      <c r="B93" s="54">
        <f t="shared" si="4"/>
        <v>0</v>
      </c>
      <c r="C93" s="54">
        <f t="shared" si="4"/>
        <v>0</v>
      </c>
      <c r="D93" s="19"/>
      <c r="E93" s="35"/>
      <c r="F93" s="72"/>
      <c r="G93" s="35"/>
      <c r="H93" s="35"/>
    </row>
    <row r="94" spans="1:8" ht="12.6" x14ac:dyDescent="0.45">
      <c r="A94" s="63" t="s">
        <v>32</v>
      </c>
      <c r="B94" s="54">
        <f t="shared" si="4"/>
        <v>0</v>
      </c>
      <c r="C94" s="54">
        <f t="shared" si="4"/>
        <v>0</v>
      </c>
      <c r="D94" s="19"/>
      <c r="E94" s="35"/>
      <c r="F94" s="72"/>
      <c r="G94" s="35"/>
      <c r="H94" s="35"/>
    </row>
    <row r="95" spans="1:8" ht="12.6" x14ac:dyDescent="0.45">
      <c r="A95" s="64"/>
      <c r="B95" s="54">
        <f t="shared" si="4"/>
        <v>0</v>
      </c>
      <c r="C95" s="54">
        <f t="shared" si="4"/>
        <v>0</v>
      </c>
      <c r="D95" s="19"/>
      <c r="E95" s="35"/>
      <c r="F95" s="26"/>
      <c r="G95" s="35"/>
      <c r="H95" s="35"/>
    </row>
    <row r="96" spans="1:8" ht="12.6" x14ac:dyDescent="0.45">
      <c r="A96" s="64"/>
      <c r="B96" s="54">
        <f t="shared" si="4"/>
        <v>0</v>
      </c>
      <c r="C96" s="54">
        <f t="shared" si="4"/>
        <v>0</v>
      </c>
      <c r="D96" s="19"/>
      <c r="E96" s="35"/>
      <c r="F96" s="26"/>
      <c r="G96" s="35"/>
      <c r="H96" s="35"/>
    </row>
    <row r="97" spans="1:8" ht="12.6" x14ac:dyDescent="0.45">
      <c r="A97" s="64"/>
      <c r="B97" s="23">
        <f t="shared" si="4"/>
        <v>0</v>
      </c>
      <c r="C97" s="23">
        <f t="shared" si="4"/>
        <v>0</v>
      </c>
      <c r="D97" s="22"/>
      <c r="E97" s="35"/>
      <c r="F97" s="26"/>
      <c r="G97" s="35"/>
      <c r="H97" s="35"/>
    </row>
    <row r="98" spans="1:8" ht="12.6" x14ac:dyDescent="0.45">
      <c r="A98" s="2" t="s">
        <v>1</v>
      </c>
      <c r="B98" s="26">
        <f>SUM(B87:B97)</f>
        <v>78.81</v>
      </c>
      <c r="C98" s="26">
        <f>SUM(C87:C97)</f>
        <v>0</v>
      </c>
      <c r="D98" s="47">
        <f>SUM(D87:D97)</f>
        <v>0</v>
      </c>
      <c r="E98" s="47">
        <f>SUM(B98:D98) /E86</f>
        <v>3.4265217391304348</v>
      </c>
      <c r="F98" s="81" t="s">
        <v>33</v>
      </c>
      <c r="G98" s="47"/>
      <c r="H98" s="73" t="s">
        <v>21</v>
      </c>
    </row>
    <row r="99" spans="1:8" ht="12.6" x14ac:dyDescent="0.45">
      <c r="A99" s="3" t="s">
        <v>4</v>
      </c>
      <c r="B99" s="55"/>
      <c r="C99" s="55"/>
      <c r="D99" s="48"/>
      <c r="E99" s="48"/>
      <c r="F99" s="82"/>
      <c r="G99" s="48"/>
      <c r="H99" s="74"/>
    </row>
    <row r="100" spans="1:8" ht="12.6" x14ac:dyDescent="0.45">
      <c r="A100" s="3" t="s">
        <v>5</v>
      </c>
      <c r="B100" s="56">
        <f>C79</f>
        <v>625.89</v>
      </c>
      <c r="C100" s="57">
        <f>D79</f>
        <v>0</v>
      </c>
      <c r="D100" s="58"/>
      <c r="E100" s="47">
        <f>SUM(B100:D100) /E86</f>
        <v>27.212608695652172</v>
      </c>
      <c r="F100" s="82"/>
      <c r="G100" s="24">
        <v>2.93</v>
      </c>
      <c r="H100" s="74"/>
    </row>
    <row r="101" spans="1:8" ht="14.1" thickBot="1" x14ac:dyDescent="0.5">
      <c r="A101" s="15"/>
      <c r="B101" s="15"/>
      <c r="C101" s="15"/>
      <c r="D101" s="15"/>
      <c r="E101" s="50">
        <f>SUM(E98:E100)</f>
        <v>30.639130434782608</v>
      </c>
      <c r="F101" s="7" t="s">
        <v>25</v>
      </c>
      <c r="G101" s="51">
        <f>(E101 -G100) *G85</f>
        <v>554.18260869565211</v>
      </c>
      <c r="H101" s="4" t="s">
        <v>3</v>
      </c>
    </row>
    <row r="102" spans="1:8" ht="14.1" thickTop="1" x14ac:dyDescent="0.45">
      <c r="A102" s="10"/>
      <c r="B102" s="10"/>
      <c r="C102" s="10"/>
      <c r="D102" s="10"/>
      <c r="E102" s="10"/>
      <c r="F102" s="61" t="s">
        <v>30</v>
      </c>
      <c r="G102" s="62">
        <f>SUM(Differenz1+Differenz2+Differenz3+Differenz4)</f>
        <v>1449.9049112166604</v>
      </c>
      <c r="H102" s="10"/>
    </row>
  </sheetData>
  <sheetProtection password="C7C6" sheet="1"/>
  <mergeCells count="33">
    <mergeCell ref="H85:H87"/>
    <mergeCell ref="H43:H45"/>
    <mergeCell ref="F92:F94"/>
    <mergeCell ref="F98:F100"/>
    <mergeCell ref="H98:H100"/>
    <mergeCell ref="F71:F73"/>
    <mergeCell ref="F77:F79"/>
    <mergeCell ref="H77:H79"/>
    <mergeCell ref="G82:G84"/>
    <mergeCell ref="H64:H66"/>
    <mergeCell ref="B86:D86"/>
    <mergeCell ref="G40:G42"/>
    <mergeCell ref="B20:D20"/>
    <mergeCell ref="B44:D44"/>
    <mergeCell ref="G61:G63"/>
    <mergeCell ref="B65:D65"/>
    <mergeCell ref="F50:F52"/>
    <mergeCell ref="D3:D4"/>
    <mergeCell ref="F26:F31"/>
    <mergeCell ref="F56:F58"/>
    <mergeCell ref="H56:H58"/>
    <mergeCell ref="A5:A11"/>
    <mergeCell ref="F35:F37"/>
    <mergeCell ref="H19:H21"/>
    <mergeCell ref="H35:H37"/>
    <mergeCell ref="A28:A31"/>
    <mergeCell ref="A94:A97"/>
    <mergeCell ref="A21:A27"/>
    <mergeCell ref="A45:A51"/>
    <mergeCell ref="A52:A55"/>
    <mergeCell ref="A66:A72"/>
    <mergeCell ref="A73:A76"/>
    <mergeCell ref="A87:A93"/>
  </mergeCells>
  <hyperlinks>
    <hyperlink ref="F1" r:id="rId1"/>
  </hyperlinks>
  <pageMargins left="0.70866141732283472" right="0.31496062992125984" top="1.0629921259842521" bottom="1.9291338582677167" header="0.31496062992125984" footer="0.31496062992125984"/>
  <pageSetup paperSize="9" scale="83" fitToHeight="0" orientation="portrait" r:id="rId2"/>
  <ignoredErrors>
    <ignoredError sqref="C12 B43:C43 B46:B48 C46:C48 B45:C45 B19:D19 D45 D46:D48 C44:D44 D43 D79 B80:D84 B58 B59:D63 D85 D66:D70 D71:D76 B78:D78 D64 C65:D65 D49:D55 B57:D57 C49:C55 B64:C64 B66:B76 C66:C70 B85:C85 D87:D91 B87:B90 D92:D97 C86:D86 B91:C91 B99:H99 B92:C97 E92:H97 C87:C90 E91:H91 E88:H90 E85:G85 B79:C79 E67:H70 C71:C76 E64:G64 B49:B55 E49:H55 E56:H57 E77:H78 E71:H76 E59:H60 E58:H58 E81:H81 E79:H79 B101:C101 B100:C100 F100:H100 E101 E80 G80:H80 G101:H101 E66:G66 E61:F63 H61:H63 E87:G87 E82:F84 H82:H84 G65 G86 B21:C24 C20:D20 B32:D36 C28 B29:C31 E98 B38:D42 B37:C37 B77:C77 G98:H98" unlockedFormula="1"/>
  </ignoredError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3" x14ac:dyDescent="0.4"/>
  <sheetData/>
  <pageMargins left="0.7" right="0.7" top="0.78740157499999996" bottom="0.78740157499999996"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3" x14ac:dyDescent="0.4"/>
  <sheetData/>
  <pageMargins left="0.7" right="0.7" top="0.78740157499999996" bottom="0.78740157499999996"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9</vt:i4>
      </vt:variant>
    </vt:vector>
  </HeadingPairs>
  <TitlesOfParts>
    <vt:vector size="12" baseType="lpstr">
      <vt:lpstr>Tabelle1</vt:lpstr>
      <vt:lpstr>Tabelle2</vt:lpstr>
      <vt:lpstr>Tabelle3</vt:lpstr>
      <vt:lpstr>Differenz1</vt:lpstr>
      <vt:lpstr>Differenz2</vt:lpstr>
      <vt:lpstr>Differenz3</vt:lpstr>
      <vt:lpstr>Differenz4</vt:lpstr>
      <vt:lpstr>Divisor</vt:lpstr>
      <vt:lpstr>Divisor_Prot2</vt:lpstr>
      <vt:lpstr>korrigierter_Divisor</vt:lpstr>
      <vt:lpstr>SummeTagemitFortzahlungstatbeständen</vt:lpstr>
      <vt:lpstr>Tagewoche</vt:lpstr>
    </vt:vector>
  </TitlesOfParts>
  <Company>AKK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AKK</dc:creator>
  <cp:lastModifiedBy>tobias michel</cp:lastModifiedBy>
  <cp:lastPrinted>2013-02-09T13:48:21Z</cp:lastPrinted>
  <dcterms:created xsi:type="dcterms:W3CDTF">2012-12-24T14:50:44Z</dcterms:created>
  <dcterms:modified xsi:type="dcterms:W3CDTF">2017-12-30T19:05:05Z</dcterms:modified>
</cp:coreProperties>
</file>