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80" yWindow="192" windowWidth="14628" windowHeight="6240"/>
  </bookViews>
  <sheets>
    <sheet name="Tabelle1" sheetId="1" r:id="rId1"/>
    <sheet name="Tabelle2" sheetId="2" r:id="rId2"/>
    <sheet name="Tabelle3" sheetId="3" r:id="rId3"/>
  </sheets>
  <definedNames>
    <definedName name="_xlnm.Print_Area" localSheetId="0">Tabelle1!$I$4</definedName>
  </definedNames>
  <calcPr calcId="145621"/>
</workbook>
</file>

<file path=xl/calcChain.xml><?xml version="1.0" encoding="utf-8"?>
<calcChain xmlns="http://schemas.openxmlformats.org/spreadsheetml/2006/main">
  <c r="I60" i="1" l="1"/>
  <c r="I61" i="1"/>
  <c r="I62" i="1"/>
  <c r="I63" i="1"/>
  <c r="I64" i="1"/>
  <c r="I65" i="1"/>
  <c r="I66" i="1"/>
  <c r="I67" i="1"/>
  <c r="H52" i="1"/>
  <c r="I50" i="1"/>
  <c r="I51" i="1"/>
  <c r="I52" i="1"/>
  <c r="I53" i="1"/>
  <c r="I54" i="1"/>
  <c r="I55" i="1"/>
  <c r="I56" i="1"/>
  <c r="I49" i="1"/>
  <c r="I48" i="1"/>
  <c r="I59" i="1"/>
  <c r="H61" i="1"/>
  <c r="H62" i="1"/>
  <c r="H63" i="1"/>
  <c r="H60" i="1"/>
  <c r="B61" i="1"/>
  <c r="B62" i="1"/>
  <c r="B63" i="1"/>
  <c r="F63" i="1"/>
  <c r="B64" i="1"/>
  <c r="B65" i="1"/>
  <c r="B60" i="1"/>
  <c r="B53" i="1"/>
  <c r="B50" i="1"/>
  <c r="B51" i="1"/>
  <c r="B49" i="1"/>
  <c r="H59" i="1"/>
  <c r="G11" i="1"/>
  <c r="D49" i="1"/>
  <c r="D60" i="1"/>
  <c r="F60" i="1"/>
  <c r="D50" i="1"/>
  <c r="D51" i="1"/>
  <c r="D52" i="1"/>
  <c r="D53" i="1"/>
  <c r="D54" i="1"/>
  <c r="D55" i="1"/>
  <c r="D66" i="1"/>
  <c r="D56" i="1"/>
  <c r="D48" i="1"/>
  <c r="D59" i="1"/>
  <c r="F59" i="1"/>
  <c r="I11" i="1"/>
  <c r="I32" i="1"/>
  <c r="F29" i="1"/>
  <c r="D29" i="1"/>
  <c r="G13" i="1"/>
  <c r="G14" i="1"/>
  <c r="G31" i="1"/>
  <c r="I31" i="1"/>
  <c r="B29" i="1"/>
  <c r="E10" i="1"/>
  <c r="I45" i="1"/>
  <c r="D67" i="1"/>
  <c r="D64" i="1"/>
  <c r="D65" i="1"/>
  <c r="D63" i="1"/>
  <c r="D62" i="1"/>
  <c r="F62" i="1"/>
  <c r="D61" i="1"/>
  <c r="F61" i="1"/>
  <c r="F48" i="1"/>
  <c r="H48" i="1"/>
  <c r="F49" i="1"/>
  <c r="H49" i="1"/>
  <c r="G29" i="1"/>
  <c r="I29" i="1"/>
  <c r="B66" i="1"/>
  <c r="F65" i="1"/>
  <c r="H65" i="1"/>
  <c r="F64" i="1"/>
  <c r="H64" i="1"/>
  <c r="B52" i="1"/>
  <c r="F51" i="1"/>
  <c r="H51" i="1"/>
  <c r="F50" i="1"/>
  <c r="H50" i="1"/>
  <c r="B67" i="1"/>
  <c r="F67" i="1"/>
  <c r="H67" i="1"/>
  <c r="F66" i="1"/>
  <c r="H66" i="1"/>
  <c r="F52" i="1"/>
  <c r="B54" i="1"/>
  <c r="F53" i="1"/>
  <c r="H53" i="1"/>
  <c r="B55" i="1"/>
  <c r="F54" i="1"/>
  <c r="H54" i="1"/>
  <c r="F55" i="1"/>
  <c r="H55" i="1"/>
  <c r="B56" i="1"/>
  <c r="F56" i="1"/>
  <c r="H56" i="1"/>
</calcChain>
</file>

<file path=xl/comments1.xml><?xml version="1.0" encoding="utf-8"?>
<comments xmlns="http://schemas.openxmlformats.org/spreadsheetml/2006/main">
  <authors>
    <author>Tobias Michel</author>
  </authors>
  <commentList>
    <comment ref="G10" authorId="0">
      <text>
        <r>
          <rPr>
            <sz val="9"/>
            <color indexed="81"/>
            <rFont val="Tahoma"/>
            <family val="2"/>
          </rPr>
          <t>Anders als bei der Entgeltfortzahlung spielen hier Tagewoche und Divisor tatsächlich keine Rolle.</t>
        </r>
      </text>
    </comment>
    <comment ref="G11" authorId="0">
      <text>
        <r>
          <rPr>
            <b/>
            <sz val="9"/>
            <color indexed="81"/>
            <rFont val="Tahoma"/>
            <family val="2"/>
          </rPr>
          <t>TVöD §21:</t>
        </r>
        <r>
          <rPr>
            <sz val="9"/>
            <color indexed="81"/>
            <rFont val="Tahoma"/>
            <charset val="1"/>
          </rPr>
          <t xml:space="preserve"> Der Tagesdurchschnitt nach Satz 2 beträgt bei einer durchschnittlichen Verteilung der regelmäßigen wöchentlichen Arbeitszeit auf fünf Tage 1/65 aus der Summe der zu berücksichtigenden Entgeltbestandteile, die für den Berechnungszeitraum zugestanden haben. Maßgebend ist die Verteilung der Arbeitszeit zu Beginn des Berechnungszeitraums. Bei einer abweichenden Verteilung der Arbeitszeit ist der Tagesdurchschnitt entsprechend Satz 1 und 2 zu ermitteln.
Sofern während des Berechnungszeitraums bereits Fortzahlungstatbestände vorlagen, bleiben die in diesem Zusammenhang auf Basis der Tagesdurchschnitte zustehenden Beträge bei der Ermittlung des Durchschnitts nach Satz 2 unberücksichtigt.</t>
        </r>
      </text>
    </comment>
    <comment ref="A12" authorId="0">
      <text>
        <r>
          <rPr>
            <sz val="9"/>
            <color indexed="81"/>
            <rFont val="Tahoma"/>
            <charset val="1"/>
          </rPr>
          <t xml:space="preserve">(§21 TVöD) </t>
        </r>
        <r>
          <rPr>
            <b/>
            <sz val="9"/>
            <color indexed="81"/>
            <rFont val="Tahoma"/>
            <family val="2"/>
          </rPr>
          <t>Bemessung des Urlaubsentgelts und der Entgeltfortzahlung im Krankheitsfall</t>
        </r>
        <r>
          <rPr>
            <sz val="9"/>
            <color indexed="81"/>
            <rFont val="Tahoma"/>
            <charset val="1"/>
          </rPr>
          <t xml:space="preserve">
Nicht nur die Tage mit Entgeltfortzahlung in den  3 vorausgehenden Kalendermonaten bleiben bei der Bemessung unberücksichtigt. Die Summe der Entgeltbestandteile (Zähler, Divident) ist zu teilen durch die Zahl (Nenner, Divisor) der Tage, in denen diese Summe erarbeitet wurde. Andernfalls würde der Durchschnittswert arithmetisch verfälscht. 
(BAG Urteil vom 1.9.2010 –  5 AZR 557/09)
</t>
        </r>
      </text>
    </comment>
    <comment ref="A15" authorId="0">
      <text>
        <r>
          <rPr>
            <b/>
            <sz val="9"/>
            <color indexed="81"/>
            <rFont val="Tahoma"/>
            <family val="2"/>
          </rPr>
          <t xml:space="preserve">TVöD §21: </t>
        </r>
        <r>
          <rPr>
            <sz val="9"/>
            <color indexed="81"/>
            <rFont val="Tahoma"/>
            <charset val="1"/>
          </rPr>
          <t>Die nicht in Monatsbeträgen festgelegten
Entgeltbestandteile werden als Durchschnitt auf Basis der dem maßgebenden Ereignis für die Entgeltfortzahlung vorhergehenden letzten drei vollen Kalendermonate (Berechnungszeitraum) gezahlt. Ausgenommen hiervon sind das zusätzlich für
Überstunden und Mehrarbeit gezahlte Entgelt (mit Ausnahme der im Dienstplan vorgesehenen
Überstunden und Mehrarbeit), Leistungsentgelte, Jahressonderzahlungen sowie besondere Zahlungen nach § 23 Abs. 2 und 3.</t>
        </r>
      </text>
    </comment>
    <comment ref="A22" authorId="0">
      <text>
        <r>
          <rPr>
            <b/>
            <sz val="9"/>
            <color indexed="81"/>
            <rFont val="Tahoma"/>
            <family val="2"/>
          </rPr>
          <t>TVöD §21:</t>
        </r>
        <r>
          <rPr>
            <sz val="9"/>
            <color indexed="81"/>
            <rFont val="Tahoma"/>
            <charset val="1"/>
          </rPr>
          <t xml:space="preserve"> Sofern während des Berechnungszeitraums bereits Fortzahlungstatbestände vorlagen, bleiben die in diesem Zusammenhang auf Basis der Tagesdurchschnitte
zustehenden Beträge bei der Ermittlung des Durchschnitts nach Satz 2 unberücksichtigt.</t>
        </r>
      </text>
    </comment>
    <comment ref="I33" authorId="0">
      <text>
        <r>
          <rPr>
            <sz val="9"/>
            <color indexed="81"/>
            <rFont val="Tahoma"/>
            <charset val="1"/>
          </rPr>
          <t>Mit dem Gehaltsrechner (Link im Kopf dieser Seite) ermittelst Du einfach aus dem Bruttoentgelt das Nettoentgelt.</t>
        </r>
      </text>
    </comment>
    <comment ref="A36" authorId="0">
      <text>
        <r>
          <rPr>
            <sz val="9"/>
            <color indexed="81"/>
            <rFont val="Tahoma"/>
            <family val="2"/>
          </rPr>
          <t>Zeilennummern.
Sie dienen der Ordnung und beziehen sich im folgenden stets auf denselben Monat</t>
        </r>
      </text>
    </comment>
    <comment ref="B36" authorId="0">
      <text>
        <r>
          <rPr>
            <sz val="9"/>
            <color indexed="81"/>
            <rFont val="Tahoma"/>
            <family val="2"/>
          </rPr>
          <t>Die 9 Monatsnamen, welche von den max. 33 Wochen Anspruchsfrist betroffen sind</t>
        </r>
      </text>
    </comment>
    <comment ref="D36" authorId="0">
      <text>
        <r>
          <rPr>
            <sz val="9"/>
            <color indexed="81"/>
            <rFont val="Tahoma"/>
            <family val="2"/>
          </rPr>
          <t>Im Folgenden wird das Nettoentgelt durch die Zahl der Kalendertage des Monats geteilt (28,29,30 oder 31).</t>
        </r>
      </text>
    </comment>
    <comment ref="F36" authorId="0">
      <text>
        <r>
          <rPr>
            <sz val="9"/>
            <color indexed="81"/>
            <rFont val="Tahoma"/>
            <family val="2"/>
          </rPr>
          <t xml:space="preserve">Zumindest im ersten und letzten Monat sind meist nicht alle Tage eingeschlossen. </t>
        </r>
      </text>
    </comment>
    <comment ref="I36" authorId="0">
      <text>
        <r>
          <rPr>
            <sz val="9"/>
            <color indexed="81"/>
            <rFont val="Tahoma"/>
            <family val="2"/>
          </rPr>
          <t>Sind zumindest Teilzahlungen erfolgt?</t>
        </r>
      </text>
    </comment>
    <comment ref="B48" authorId="0">
      <text>
        <r>
          <rPr>
            <sz val="9"/>
            <color indexed="81"/>
            <rFont val="Tahoma"/>
            <family val="2"/>
          </rPr>
          <t>Das Netto-Krankengeld: weist die Kkasse in einem Brief an die Beschäftigte aus.</t>
        </r>
      </text>
    </comment>
    <comment ref="B49" authorId="0">
      <text>
        <r>
          <rPr>
            <sz val="9"/>
            <color indexed="81"/>
            <rFont val="Tahoma"/>
            <family val="2"/>
          </rPr>
          <t>Variiert das Krankengeld?
Dann können hier die Beträge überschrieben werden.</t>
        </r>
      </text>
    </comment>
    <comment ref="H58" authorId="0">
      <text>
        <r>
          <rPr>
            <sz val="9"/>
            <color indexed="81"/>
            <rFont val="Tahoma"/>
            <family val="2"/>
          </rPr>
          <t xml:space="preserve">Positive Beträge sind 2 Monate später fällig. In Monaten mit negative Beträgen entsteht kein Anspruch auf KG-Zuschuss.  </t>
        </r>
      </text>
    </comment>
    <comment ref="B59" authorId="0">
      <text>
        <r>
          <rPr>
            <sz val="9"/>
            <color indexed="81"/>
            <rFont val="Tahoma"/>
            <family val="2"/>
          </rPr>
          <t>Das Brutto-Krankengeld weist die Kkasse in einem Brief an die Beschäftigte aus.</t>
        </r>
      </text>
    </comment>
    <comment ref="B60" authorId="0">
      <text>
        <r>
          <rPr>
            <sz val="9"/>
            <color indexed="81"/>
            <rFont val="Tahoma"/>
            <family val="2"/>
          </rPr>
          <t>Variiert das Krankengeld?
Dann können hier die Beträge überschrieben werden.</t>
        </r>
      </text>
    </comment>
  </commentList>
</comments>
</file>

<file path=xl/sharedStrings.xml><?xml version="1.0" encoding="utf-8"?>
<sst xmlns="http://schemas.openxmlformats.org/spreadsheetml/2006/main" count="46" uniqueCount="42">
  <si>
    <t>Kennwort: verdi</t>
  </si>
  <si>
    <t>http://www.wk-aktivprogramme.de/tools/gehaltsrechner/index.php?skin=default</t>
  </si>
  <si>
    <t>Monat</t>
  </si>
  <si>
    <t>Kalendertage</t>
  </si>
  <si>
    <t>Oktober</t>
  </si>
  <si>
    <t>November</t>
  </si>
  <si>
    <t>Dezember</t>
  </si>
  <si>
    <t>Januar</t>
  </si>
  <si>
    <t>Februar</t>
  </si>
  <si>
    <t>März</t>
  </si>
  <si>
    <t>April</t>
  </si>
  <si>
    <t>Mai</t>
  </si>
  <si>
    <t>Netto-Krankengeld</t>
  </si>
  <si>
    <t>Nettoentgelt je Tag</t>
  </si>
  <si>
    <t>Differenz</t>
  </si>
  <si>
    <t>Brutto-Krankengeld</t>
  </si>
  <si>
    <t>Anspruch</t>
  </si>
  <si>
    <t>Summe</t>
  </si>
  <si>
    <t>Erhaltener KG-Zuschuss</t>
  </si>
  <si>
    <t>Krankengeldzuschuss (TVöD § 22 (2) Satz1)</t>
  </si>
  <si>
    <t>Tagewoche:</t>
  </si>
  <si>
    <t>Vormonat 1</t>
  </si>
  <si>
    <t>Vormonat 2</t>
  </si>
  <si>
    <t>Vormonat 3</t>
  </si>
  <si>
    <t>zustehend für diesen Monat, gezahlt später!</t>
  </si>
  <si>
    <t>korrigierter Divisor</t>
  </si>
  <si>
    <t>Unständige Entgeltbestandteile der 3 Vormonate durch korrigierten Divisor</t>
  </si>
  <si>
    <t>Krankheits- und Urlaubstage in diesem Monat</t>
  </si>
  <si>
    <t>Kalendertage mit nachgewiesener AU</t>
  </si>
  <si>
    <t>Tage mit Fortzahlungs-tatbeständen</t>
  </si>
  <si>
    <t>Divisor Prot.2:</t>
  </si>
  <si>
    <t>Bruttoentgelt:</t>
  </si>
  <si>
    <t>Nettoentgelt:</t>
  </si>
  <si>
    <t>im Plan vorgesehene Mehrarbeit /Ü-Stunden:</t>
  </si>
  <si>
    <t>Grundlage: Mitteilung der Krankenkasse, Entgeltnachweise; BAG Urteil vom 01.09.2010 – 5 AZR 557/09</t>
  </si>
  <si>
    <t>Nach "Überprüfen / Blattschutz aufheben" und dem Kennwort "verdi"</t>
  </si>
  <si>
    <t>kannst Du diese Seite bearbeiten"</t>
  </si>
  <si>
    <t>www.tvoed.schichtplanfibel.de</t>
  </si>
  <si>
    <t>ab 13. September</t>
  </si>
  <si>
    <r>
      <rPr>
        <sz val="8"/>
        <rFont val="Times New Roman"/>
        <family val="1"/>
      </rPr>
      <t>"in Monatsbeträgen festgelegte Entgeltbestandteile": T</t>
    </r>
    <r>
      <rPr>
        <sz val="8"/>
        <color indexed="8"/>
        <rFont val="Times New Roman"/>
        <family val="1"/>
      </rPr>
      <t>abellenentgelt, Pflegezulagen, §52 BTK, Schichtzulagen, Kontoführung; nicht Verm.wirk. Leistungen</t>
    </r>
  </si>
  <si>
    <r>
      <rPr>
        <sz val="8"/>
        <rFont val="Times New Roman"/>
        <family val="1"/>
      </rPr>
      <t>"zu berücksichtigenden Entgeltbestandteile,
die für den Berechnungszeitraum zugestanden haben":</t>
    </r>
    <r>
      <rPr>
        <b/>
        <sz val="8"/>
        <color indexed="10"/>
        <rFont val="Times New Roman"/>
        <family val="1"/>
      </rPr>
      <t xml:space="preserve"> unständige </t>
    </r>
    <r>
      <rPr>
        <sz val="8"/>
        <color indexed="8"/>
        <rFont val="Times New Roman"/>
        <family val="1"/>
      </rPr>
      <t xml:space="preserve">Entgeltbestandteile: Zuschläge, Zulagen </t>
    </r>
  </si>
  <si>
    <r>
      <rPr>
        <b/>
        <sz val="8"/>
        <color indexed="10"/>
        <rFont val="Times New Roman"/>
        <family val="1"/>
      </rPr>
      <t>Nicht:</t>
    </r>
    <r>
      <rPr>
        <sz val="8"/>
        <color indexed="8"/>
        <rFont val="Times New Roman"/>
        <family val="1"/>
      </rPr>
      <t xml:space="preserve"> Zahlungen für Tagesdurchschnitt Krankheits- und Urlaubstage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</si>
</sst>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9" formatCode="#,##0.00\ &quot;€&quot;"/>
  </numFmts>
  <fonts count="26" x14ac:knownFonts="1">
    <font>
      <sz val="11"/>
      <color theme="1"/>
      <name val="Calibri"/>
      <family val="2"/>
      <scheme val="minor"/>
    </font>
    <font>
      <sz val="9"/>
      <color indexed="81"/>
      <name val="Tahoma"/>
      <family val="2"/>
    </font>
    <font>
      <sz val="9"/>
      <color indexed="81"/>
      <name val="Tahoma"/>
      <charset val="1"/>
    </font>
    <font>
      <b/>
      <sz val="9"/>
      <color indexed="81"/>
      <name val="Tahoma"/>
      <family val="2"/>
    </font>
    <font>
      <sz val="8"/>
      <name val="Times New Roman"/>
      <family val="1"/>
    </font>
    <font>
      <sz val="8"/>
      <color indexed="8"/>
      <name val="Times New Roman"/>
      <family val="1"/>
    </font>
    <font>
      <b/>
      <sz val="8"/>
      <color indexed="10"/>
      <name val="Times New Roman"/>
      <family val="1"/>
    </font>
    <font>
      <sz val="11"/>
      <color theme="1"/>
      <name val="Calibri"/>
      <family val="2"/>
      <scheme val="minor"/>
    </font>
    <font>
      <u/>
      <sz val="10"/>
      <color theme="10"/>
      <name val="Verdana"/>
      <family val="2"/>
    </font>
    <font>
      <b/>
      <sz val="10"/>
      <color theme="1"/>
      <name val="Calibri"/>
      <family val="2"/>
      <scheme val="minor"/>
    </font>
    <font>
      <b/>
      <sz val="12"/>
      <color theme="1"/>
      <name val="Calibri"/>
      <family val="2"/>
      <scheme val="minor"/>
    </font>
    <font>
      <sz val="8"/>
      <color theme="1"/>
      <name val="Calibri"/>
      <family val="2"/>
      <scheme val="minor"/>
    </font>
    <font>
      <sz val="11"/>
      <color theme="1"/>
      <name val="Times New Roman"/>
      <family val="1"/>
    </font>
    <font>
      <u/>
      <sz val="10"/>
      <color theme="10"/>
      <name val="Times New Roman"/>
      <family val="1"/>
    </font>
    <font>
      <i/>
      <sz val="8"/>
      <color rgb="FFC00000"/>
      <name val="Times New Roman"/>
      <family val="1"/>
    </font>
    <font>
      <i/>
      <sz val="10"/>
      <color rgb="FFC00000"/>
      <name val="Times New Roman"/>
      <family val="1"/>
    </font>
    <font>
      <sz val="10"/>
      <color theme="1"/>
      <name val="Times New Roman"/>
      <family val="1"/>
    </font>
    <font>
      <i/>
      <sz val="10"/>
      <color theme="1"/>
      <name val="Times New Roman"/>
      <family val="1"/>
    </font>
    <font>
      <b/>
      <sz val="10"/>
      <color theme="1"/>
      <name val="Times New Roman"/>
      <family val="1"/>
    </font>
    <font>
      <sz val="8"/>
      <color theme="1"/>
      <name val="Times New Roman"/>
      <family val="1"/>
    </font>
    <font>
      <b/>
      <sz val="11"/>
      <color theme="1"/>
      <name val="Times New Roman"/>
      <family val="1"/>
    </font>
    <font>
      <b/>
      <i/>
      <sz val="10"/>
      <color theme="1"/>
      <name val="Times New Roman"/>
      <family val="1"/>
    </font>
    <font>
      <i/>
      <sz val="10"/>
      <color rgb="FFFF0000"/>
      <name val="Times New Roman"/>
      <family val="1"/>
    </font>
    <font>
      <i/>
      <sz val="9"/>
      <color theme="1"/>
      <name val="Times New Roman"/>
      <family val="1"/>
    </font>
    <font>
      <i/>
      <sz val="11"/>
      <color theme="1"/>
      <name val="Times New Roman"/>
      <family val="1"/>
    </font>
    <font>
      <sz val="9"/>
      <color theme="1"/>
      <name val="Times New Roman"/>
      <family val="1"/>
    </font>
  </fonts>
  <fills count="5">
    <fill>
      <patternFill patternType="none"/>
    </fill>
    <fill>
      <patternFill patternType="gray125"/>
    </fill>
    <fill>
      <patternFill patternType="solid">
        <fgColor rgb="FFFFFFCC"/>
        <bgColor indexed="64"/>
      </patternFill>
    </fill>
    <fill>
      <patternFill patternType="solid">
        <fgColor rgb="FFCCFF99"/>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xf numFmtId="44" fontId="7" fillId="0" borderId="0" applyFont="0" applyFill="0" applyBorder="0" applyAlignment="0" applyProtection="0"/>
  </cellStyleXfs>
  <cellXfs count="104">
    <xf numFmtId="0" fontId="0" fillId="0" borderId="0" xfId="0"/>
    <xf numFmtId="0" fontId="0" fillId="0" borderId="0" xfId="0" applyFont="1"/>
    <xf numFmtId="0" fontId="0" fillId="2" borderId="0" xfId="0" applyFill="1"/>
    <xf numFmtId="0" fontId="9" fillId="0" borderId="0" xfId="0" applyFont="1"/>
    <xf numFmtId="0" fontId="0" fillId="0" borderId="0" xfId="0" applyBorder="1"/>
    <xf numFmtId="0" fontId="0" fillId="2" borderId="0" xfId="0" applyFill="1" applyBorder="1"/>
    <xf numFmtId="0" fontId="10" fillId="0" borderId="0" xfId="0" applyFont="1"/>
    <xf numFmtId="0" fontId="11" fillId="0" borderId="0" xfId="0" applyFont="1" applyAlignment="1"/>
    <xf numFmtId="0" fontId="8" fillId="0" borderId="0" xfId="1" applyProtection="1">
      <protection locked="0"/>
    </xf>
    <xf numFmtId="0" fontId="12" fillId="0" borderId="0" xfId="0" applyFont="1"/>
    <xf numFmtId="0" fontId="13" fillId="0" borderId="0" xfId="1" applyFont="1" applyProtection="1">
      <protection locked="0"/>
    </xf>
    <xf numFmtId="0" fontId="14" fillId="2" borderId="0" xfId="0" applyFont="1" applyFill="1"/>
    <xf numFmtId="0" fontId="15" fillId="2" borderId="0" xfId="0" applyFont="1" applyFill="1"/>
    <xf numFmtId="0" fontId="16" fillId="2" borderId="0" xfId="0" applyFont="1" applyFill="1"/>
    <xf numFmtId="44" fontId="16" fillId="3" borderId="1" xfId="2" applyFont="1" applyFill="1" applyBorder="1" applyProtection="1">
      <protection locked="0"/>
    </xf>
    <xf numFmtId="0" fontId="17" fillId="2" borderId="0" xfId="0" applyFont="1" applyFill="1"/>
    <xf numFmtId="44" fontId="16" fillId="3" borderId="2" xfId="2" applyFont="1" applyFill="1" applyBorder="1" applyProtection="1">
      <protection locked="0"/>
    </xf>
    <xf numFmtId="0" fontId="16" fillId="2" borderId="0" xfId="0" applyFont="1" applyFill="1" applyBorder="1"/>
    <xf numFmtId="1" fontId="16" fillId="2" borderId="0" xfId="0" applyNumberFormat="1" applyFont="1" applyFill="1" applyBorder="1" applyAlignment="1">
      <alignment horizontal="center"/>
    </xf>
    <xf numFmtId="0" fontId="16" fillId="2" borderId="0" xfId="0" applyFont="1" applyFill="1" applyBorder="1" applyAlignment="1">
      <alignment horizontal="right"/>
    </xf>
    <xf numFmtId="2" fontId="16" fillId="3" borderId="0" xfId="2" applyNumberFormat="1" applyFont="1" applyFill="1" applyBorder="1" applyAlignment="1" applyProtection="1">
      <alignment horizontal="center"/>
      <protection locked="0"/>
    </xf>
    <xf numFmtId="0" fontId="16" fillId="2" borderId="0" xfId="0" applyFont="1" applyFill="1" applyAlignment="1">
      <alignment horizontal="right"/>
    </xf>
    <xf numFmtId="44" fontId="16" fillId="2" borderId="1" xfId="2" applyFont="1" applyFill="1" applyBorder="1" applyProtection="1"/>
    <xf numFmtId="0" fontId="17" fillId="2" borderId="0" xfId="0" applyFont="1" applyFill="1" applyBorder="1" applyAlignment="1">
      <alignment horizontal="center"/>
    </xf>
    <xf numFmtId="44" fontId="16" fillId="2" borderId="0" xfId="2" applyFont="1" applyFill="1" applyBorder="1" applyProtection="1"/>
    <xf numFmtId="0" fontId="16" fillId="2" borderId="2" xfId="0" applyFont="1" applyFill="1" applyBorder="1" applyAlignment="1"/>
    <xf numFmtId="1" fontId="16" fillId="3" borderId="0" xfId="2" applyNumberFormat="1" applyFont="1" applyFill="1" applyBorder="1" applyAlignment="1" applyProtection="1">
      <alignment horizontal="center"/>
      <protection locked="0"/>
    </xf>
    <xf numFmtId="0" fontId="16" fillId="2" borderId="0" xfId="0" applyFont="1" applyFill="1" applyBorder="1" applyAlignment="1">
      <alignment horizontal="center"/>
    </xf>
    <xf numFmtId="1" fontId="18" fillId="2" borderId="0" xfId="0" applyNumberFormat="1" applyFont="1" applyFill="1" applyAlignment="1">
      <alignment horizontal="center"/>
    </xf>
    <xf numFmtId="49" fontId="19" fillId="2" borderId="0" xfId="2" applyNumberFormat="1" applyFont="1" applyFill="1" applyBorder="1" applyAlignment="1" applyProtection="1">
      <alignment horizontal="left" wrapText="1"/>
      <protection locked="0"/>
    </xf>
    <xf numFmtId="0" fontId="16" fillId="2" borderId="2" xfId="0" applyFont="1" applyFill="1" applyBorder="1" applyAlignment="1">
      <alignment horizontal="center"/>
    </xf>
    <xf numFmtId="44" fontId="16" fillId="2" borderId="0" xfId="2" applyFont="1" applyFill="1" applyBorder="1" applyProtection="1">
      <protection locked="0"/>
    </xf>
    <xf numFmtId="44" fontId="16" fillId="2" borderId="2" xfId="2" applyFont="1" applyFill="1" applyBorder="1" applyProtection="1">
      <protection locked="0"/>
    </xf>
    <xf numFmtId="44" fontId="16" fillId="2" borderId="0" xfId="2" applyFont="1" applyFill="1" applyBorder="1" applyAlignment="1" applyProtection="1">
      <alignment horizontal="left" wrapText="1"/>
      <protection locked="0"/>
    </xf>
    <xf numFmtId="0" fontId="16" fillId="2" borderId="0" xfId="0" applyFont="1" applyFill="1" applyBorder="1" applyAlignment="1">
      <alignment horizontal="left" wrapText="1"/>
    </xf>
    <xf numFmtId="44" fontId="16" fillId="2" borderId="2" xfId="2" applyFont="1" applyFill="1" applyBorder="1" applyAlignment="1" applyProtection="1">
      <protection locked="0"/>
    </xf>
    <xf numFmtId="0" fontId="16" fillId="3" borderId="2" xfId="0" applyFont="1" applyFill="1" applyBorder="1" applyProtection="1">
      <protection locked="0"/>
    </xf>
    <xf numFmtId="44" fontId="16" fillId="3" borderId="3" xfId="2" applyFont="1" applyFill="1" applyBorder="1" applyProtection="1">
      <protection locked="0"/>
    </xf>
    <xf numFmtId="44" fontId="16" fillId="2" borderId="0" xfId="0" applyNumberFormat="1" applyFont="1" applyFill="1" applyBorder="1"/>
    <xf numFmtId="44" fontId="16" fillId="2" borderId="0" xfId="2" applyFont="1" applyFill="1" applyBorder="1"/>
    <xf numFmtId="44" fontId="16" fillId="2" borderId="2" xfId="2" applyFont="1" applyFill="1" applyBorder="1"/>
    <xf numFmtId="44" fontId="16" fillId="3" borderId="0" xfId="2" applyFont="1" applyFill="1" applyBorder="1" applyProtection="1">
      <protection locked="0"/>
    </xf>
    <xf numFmtId="44" fontId="16" fillId="2" borderId="3" xfId="2" applyFont="1" applyFill="1" applyBorder="1"/>
    <xf numFmtId="44" fontId="16" fillId="2" borderId="0" xfId="2" applyFont="1" applyFill="1" applyBorder="1" applyAlignment="1">
      <alignment horizontal="right"/>
    </xf>
    <xf numFmtId="44" fontId="18" fillId="2" borderId="0" xfId="0" applyNumberFormat="1" applyFont="1" applyFill="1" applyBorder="1"/>
    <xf numFmtId="49" fontId="17" fillId="2" borderId="0" xfId="2" applyNumberFormat="1" applyFont="1" applyFill="1" applyBorder="1" applyAlignment="1" applyProtection="1">
      <alignment horizontal="right" wrapText="1"/>
    </xf>
    <xf numFmtId="44" fontId="18" fillId="2" borderId="0" xfId="2" applyFont="1" applyFill="1" applyBorder="1"/>
    <xf numFmtId="49" fontId="17" fillId="2" borderId="0" xfId="2" applyNumberFormat="1" applyFont="1" applyFill="1" applyBorder="1" applyAlignment="1" applyProtection="1">
      <alignment horizontal="right" wrapText="1"/>
      <protection locked="0"/>
    </xf>
    <xf numFmtId="44" fontId="20" fillId="3" borderId="0" xfId="2" applyFont="1" applyFill="1" applyProtection="1">
      <protection locked="0"/>
    </xf>
    <xf numFmtId="0" fontId="17" fillId="2" borderId="0" xfId="0" applyFont="1" applyFill="1" applyBorder="1"/>
    <xf numFmtId="44" fontId="21" fillId="2" borderId="0" xfId="0" applyNumberFormat="1" applyFont="1" applyFill="1" applyBorder="1"/>
    <xf numFmtId="0" fontId="16" fillId="2" borderId="0" xfId="0" applyFont="1" applyFill="1" applyAlignment="1"/>
    <xf numFmtId="0" fontId="17" fillId="2" borderId="0" xfId="0" applyFont="1" applyFill="1" applyAlignment="1">
      <alignment horizontal="center"/>
    </xf>
    <xf numFmtId="0" fontId="17" fillId="2" borderId="0" xfId="0" applyFont="1" applyFill="1" applyAlignment="1"/>
    <xf numFmtId="49" fontId="16" fillId="3" borderId="0" xfId="2" applyNumberFormat="1" applyFont="1" applyFill="1" applyAlignment="1" applyProtection="1">
      <alignment horizontal="right"/>
      <protection locked="0"/>
    </xf>
    <xf numFmtId="0" fontId="16" fillId="2" borderId="0" xfId="0" applyFont="1" applyFill="1" applyAlignment="1">
      <alignment horizontal="center"/>
    </xf>
    <xf numFmtId="1" fontId="16" fillId="3" borderId="0" xfId="0" applyNumberFormat="1" applyFont="1" applyFill="1" applyAlignment="1" applyProtection="1">
      <alignment horizontal="center"/>
      <protection locked="0"/>
    </xf>
    <xf numFmtId="44" fontId="16" fillId="3" borderId="4" xfId="2" applyFont="1" applyFill="1" applyBorder="1" applyAlignment="1" applyProtection="1">
      <alignment horizontal="center"/>
      <protection locked="0"/>
    </xf>
    <xf numFmtId="44" fontId="16" fillId="3" borderId="5" xfId="2" applyFont="1" applyFill="1" applyBorder="1" applyAlignment="1" applyProtection="1">
      <alignment horizontal="center"/>
      <protection locked="0"/>
    </xf>
    <xf numFmtId="44" fontId="16" fillId="3" borderId="6" xfId="2" applyFont="1" applyFill="1" applyBorder="1" applyAlignment="1" applyProtection="1">
      <alignment horizontal="center"/>
      <protection locked="0"/>
    </xf>
    <xf numFmtId="44" fontId="16" fillId="3" borderId="7" xfId="2" applyFont="1" applyFill="1" applyBorder="1" applyAlignment="1" applyProtection="1">
      <alignment horizontal="center"/>
      <protection locked="0"/>
    </xf>
    <xf numFmtId="44" fontId="16" fillId="3" borderId="8" xfId="2" applyFont="1" applyFill="1" applyBorder="1" applyAlignment="1" applyProtection="1">
      <alignment horizontal="center"/>
      <protection locked="0"/>
    </xf>
    <xf numFmtId="44" fontId="16" fillId="3" borderId="9" xfId="2" applyFont="1" applyFill="1" applyBorder="1" applyAlignment="1" applyProtection="1">
      <alignment horizontal="center"/>
      <protection locked="0"/>
    </xf>
    <xf numFmtId="44" fontId="18" fillId="2" borderId="0" xfId="0" applyNumberFormat="1" applyFont="1" applyFill="1" applyAlignment="1"/>
    <xf numFmtId="0" fontId="22" fillId="2" borderId="0" xfId="0" applyFont="1" applyFill="1" applyBorder="1" applyAlignment="1">
      <alignment horizontal="center"/>
    </xf>
    <xf numFmtId="0" fontId="22" fillId="2" borderId="0" xfId="0" applyFont="1" applyFill="1" applyBorder="1" applyAlignment="1" applyProtection="1">
      <alignment horizontal="center"/>
    </xf>
    <xf numFmtId="0" fontId="17" fillId="2" borderId="0" xfId="0" applyFont="1" applyFill="1" applyProtection="1"/>
    <xf numFmtId="0" fontId="17" fillId="2" borderId="0" xfId="0" applyFont="1" applyFill="1" applyBorder="1" applyAlignment="1" applyProtection="1">
      <alignment horizontal="center"/>
    </xf>
    <xf numFmtId="0" fontId="22" fillId="2" borderId="0" xfId="0" applyFont="1" applyFill="1" applyAlignment="1" applyProtection="1">
      <alignment horizontal="right"/>
    </xf>
    <xf numFmtId="0" fontId="17" fillId="2" borderId="0" xfId="0" applyFont="1" applyFill="1" applyAlignment="1" applyProtection="1">
      <alignment horizontal="right"/>
    </xf>
    <xf numFmtId="169" fontId="16" fillId="3" borderId="0" xfId="2" applyNumberFormat="1" applyFont="1" applyFill="1" applyBorder="1" applyAlignment="1" applyProtection="1">
      <alignment horizontal="center"/>
      <protection locked="0"/>
    </xf>
    <xf numFmtId="169" fontId="16" fillId="2" borderId="0" xfId="2" applyNumberFormat="1" applyFont="1" applyFill="1" applyBorder="1" applyAlignment="1" applyProtection="1">
      <alignment horizontal="center"/>
    </xf>
    <xf numFmtId="0" fontId="16" fillId="2" borderId="0" xfId="0" applyFont="1" applyFill="1" applyBorder="1" applyAlignment="1" applyProtection="1">
      <alignment horizontal="center"/>
    </xf>
    <xf numFmtId="44" fontId="16" fillId="2" borderId="0" xfId="2" applyNumberFormat="1" applyFont="1" applyFill="1" applyBorder="1" applyAlignment="1" applyProtection="1">
      <alignment horizontal="right"/>
    </xf>
    <xf numFmtId="0" fontId="16" fillId="2" borderId="0" xfId="0" applyFont="1" applyFill="1" applyAlignment="1" applyProtection="1">
      <alignment horizontal="center"/>
    </xf>
    <xf numFmtId="44" fontId="16" fillId="2" borderId="0" xfId="0" applyNumberFormat="1" applyFont="1" applyFill="1" applyAlignment="1" applyProtection="1">
      <alignment horizontal="right"/>
    </xf>
    <xf numFmtId="44" fontId="16" fillId="2" borderId="0" xfId="0" applyNumberFormat="1" applyFont="1" applyFill="1" applyProtection="1"/>
    <xf numFmtId="169" fontId="16" fillId="4" borderId="0" xfId="2" applyNumberFormat="1" applyFont="1" applyFill="1" applyBorder="1" applyAlignment="1" applyProtection="1">
      <alignment horizontal="center"/>
      <protection locked="0"/>
    </xf>
    <xf numFmtId="0" fontId="16" fillId="2" borderId="0" xfId="0" applyFont="1" applyFill="1" applyBorder="1" applyAlignment="1" applyProtection="1">
      <alignment horizontal="right"/>
    </xf>
    <xf numFmtId="0" fontId="16" fillId="2" borderId="0" xfId="0" applyFont="1" applyFill="1" applyProtection="1"/>
    <xf numFmtId="0" fontId="17" fillId="2" borderId="0" xfId="0" applyFont="1" applyFill="1" applyAlignment="1">
      <alignment horizontal="right"/>
    </xf>
    <xf numFmtId="169" fontId="16" fillId="2" borderId="0" xfId="2" applyNumberFormat="1" applyFont="1" applyFill="1" applyBorder="1" applyAlignment="1" applyProtection="1">
      <alignment horizontal="right"/>
    </xf>
    <xf numFmtId="169" fontId="16" fillId="2" borderId="0" xfId="0" applyNumberFormat="1" applyFont="1" applyFill="1" applyAlignment="1" applyProtection="1">
      <alignment horizontal="right"/>
    </xf>
    <xf numFmtId="169" fontId="16" fillId="2" borderId="0" xfId="0" applyNumberFormat="1" applyFont="1" applyFill="1" applyProtection="1"/>
    <xf numFmtId="0" fontId="19" fillId="2" borderId="0" xfId="0" applyFont="1" applyFill="1" applyBorder="1" applyAlignment="1">
      <alignment horizontal="right" vertical="top" wrapText="1"/>
    </xf>
    <xf numFmtId="0" fontId="19" fillId="0" borderId="0" xfId="0" applyFont="1" applyBorder="1" applyAlignment="1">
      <alignment horizontal="right" vertical="top" wrapText="1"/>
    </xf>
    <xf numFmtId="0" fontId="19" fillId="2" borderId="0" xfId="0" applyFont="1" applyFill="1" applyBorder="1" applyAlignment="1">
      <alignment horizontal="left" wrapText="1"/>
    </xf>
    <xf numFmtId="0" fontId="19" fillId="0" borderId="0" xfId="0" applyFont="1" applyAlignment="1"/>
    <xf numFmtId="49" fontId="19" fillId="2" borderId="0" xfId="2" applyNumberFormat="1" applyFont="1" applyFill="1" applyBorder="1" applyAlignment="1" applyProtection="1">
      <alignment horizontal="left" wrapText="1"/>
      <protection locked="0"/>
    </xf>
    <xf numFmtId="0" fontId="19" fillId="0" borderId="0" xfId="0" applyFont="1" applyAlignment="1">
      <alignment horizontal="left" wrapText="1"/>
    </xf>
    <xf numFmtId="0" fontId="17" fillId="2" borderId="10" xfId="0" applyFont="1" applyFill="1" applyBorder="1" applyAlignment="1">
      <alignment horizontal="center"/>
    </xf>
    <xf numFmtId="0" fontId="24" fillId="0" borderId="10" xfId="0" applyFont="1" applyBorder="1" applyAlignment="1">
      <alignment horizontal="center"/>
    </xf>
    <xf numFmtId="44" fontId="19" fillId="2" borderId="0" xfId="2" applyFont="1" applyFill="1" applyBorder="1" applyAlignment="1">
      <alignment horizontal="right" wrapText="1"/>
    </xf>
    <xf numFmtId="0" fontId="12" fillId="0" borderId="0" xfId="0" applyFont="1" applyAlignment="1">
      <alignment horizontal="right" wrapText="1"/>
    </xf>
    <xf numFmtId="0" fontId="19" fillId="0" borderId="0" xfId="0" applyFont="1" applyBorder="1" applyAlignment="1"/>
    <xf numFmtId="0" fontId="23" fillId="2" borderId="0" xfId="0" applyFont="1" applyFill="1" applyAlignment="1">
      <alignment horizontal="center" wrapText="1"/>
    </xf>
    <xf numFmtId="0" fontId="25" fillId="0" borderId="0" xfId="0" applyFont="1" applyAlignment="1">
      <alignment wrapText="1"/>
    </xf>
    <xf numFmtId="0" fontId="17" fillId="2" borderId="0" xfId="0" applyFont="1" applyFill="1" applyBorder="1" applyAlignment="1" applyProtection="1">
      <alignment horizontal="center" wrapText="1"/>
    </xf>
    <xf numFmtId="0" fontId="17" fillId="2" borderId="0" xfId="0" applyFont="1" applyFill="1" applyBorder="1" applyAlignment="1" applyProtection="1">
      <alignment horizontal="right"/>
    </xf>
    <xf numFmtId="0" fontId="17" fillId="2" borderId="0" xfId="0" applyFont="1" applyFill="1" applyBorder="1" applyAlignment="1">
      <alignment horizontal="center" wrapText="1"/>
    </xf>
    <xf numFmtId="0" fontId="19" fillId="2" borderId="0" xfId="0" applyFont="1" applyFill="1" applyBorder="1" applyAlignment="1">
      <alignment horizontal="right" wrapText="1"/>
    </xf>
    <xf numFmtId="0" fontId="19" fillId="0" borderId="0" xfId="0" applyFont="1" applyBorder="1" applyAlignment="1">
      <alignment horizontal="right" wrapText="1"/>
    </xf>
    <xf numFmtId="0" fontId="23" fillId="2" borderId="0" xfId="0" applyFont="1" applyFill="1" applyBorder="1" applyAlignment="1">
      <alignment horizontal="center"/>
    </xf>
    <xf numFmtId="0" fontId="23" fillId="0" borderId="0" xfId="0" applyFont="1" applyAlignment="1"/>
  </cellXfs>
  <cellStyles count="3">
    <cellStyle name="Hyperlink" xfId="1"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k-aktivprogramme.de/tools/gehaltsrechner/index.php?skin=default" TargetMode="External"/><Relationship Id="rId1" Type="http://schemas.openxmlformats.org/officeDocument/2006/relationships/hyperlink" Target="http://www.tvoed.schichtplanfibel.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9"/>
  <sheetViews>
    <sheetView tabSelected="1" workbookViewId="0">
      <selection activeCell="I4" sqref="I4"/>
    </sheetView>
  </sheetViews>
  <sheetFormatPr baseColWidth="10" defaultRowHeight="14.4" x14ac:dyDescent="0.3"/>
  <cols>
    <col min="1" max="1" width="15.21875" customWidth="1"/>
    <col min="2" max="2" width="13.77734375" customWidth="1"/>
    <col min="3" max="3" width="1.5546875" customWidth="1"/>
    <col min="4" max="4" width="11.6640625" customWidth="1"/>
    <col min="5" max="5" width="1.33203125" customWidth="1"/>
    <col min="6" max="6" width="12.88671875" customWidth="1"/>
    <col min="7" max="7" width="9" customWidth="1"/>
    <col min="8" max="8" width="13.21875" customWidth="1"/>
    <col min="9" max="9" width="13" customWidth="1"/>
  </cols>
  <sheetData>
    <row r="1" spans="1:10" ht="15.6" x14ac:dyDescent="0.3">
      <c r="A1" s="6" t="s">
        <v>19</v>
      </c>
      <c r="B1" s="3"/>
      <c r="C1" s="3"/>
      <c r="D1" s="1"/>
      <c r="E1" s="1" t="s">
        <v>0</v>
      </c>
      <c r="F1" s="3"/>
      <c r="G1" s="8" t="s">
        <v>37</v>
      </c>
      <c r="H1" s="3"/>
      <c r="I1" s="3"/>
    </row>
    <row r="2" spans="1:10" x14ac:dyDescent="0.3">
      <c r="A2" s="9" t="s">
        <v>34</v>
      </c>
      <c r="B2" s="9"/>
      <c r="C2" s="9"/>
      <c r="D2" s="9"/>
      <c r="E2" s="9"/>
      <c r="F2" s="9"/>
      <c r="G2" s="9"/>
      <c r="H2" s="9"/>
      <c r="I2" s="9"/>
      <c r="J2" s="7"/>
    </row>
    <row r="3" spans="1:10" x14ac:dyDescent="0.3">
      <c r="A3" s="10" t="s">
        <v>1</v>
      </c>
      <c r="B3" s="9"/>
      <c r="C3" s="9"/>
      <c r="D3" s="9"/>
      <c r="E3" s="9"/>
      <c r="F3" s="9"/>
      <c r="G3" s="9"/>
      <c r="H3" s="9"/>
      <c r="I3" s="9"/>
      <c r="J3" s="7"/>
    </row>
    <row r="4" spans="1:10" x14ac:dyDescent="0.3">
      <c r="A4" s="11" t="s">
        <v>35</v>
      </c>
      <c r="B4" s="11"/>
      <c r="C4" s="12"/>
      <c r="D4" s="12"/>
      <c r="E4" s="13"/>
      <c r="F4" s="13"/>
      <c r="G4" s="13"/>
      <c r="H4" s="84" t="s">
        <v>39</v>
      </c>
      <c r="I4" s="14">
        <v>2761.46</v>
      </c>
      <c r="J4" s="7"/>
    </row>
    <row r="5" spans="1:10" x14ac:dyDescent="0.3">
      <c r="A5" s="11" t="s">
        <v>36</v>
      </c>
      <c r="B5" s="11"/>
      <c r="C5" s="12"/>
      <c r="D5" s="12"/>
      <c r="E5" s="15"/>
      <c r="F5" s="15"/>
      <c r="G5" s="13"/>
      <c r="H5" s="85"/>
      <c r="I5" s="16">
        <v>92.04</v>
      </c>
      <c r="J5" s="7"/>
    </row>
    <row r="6" spans="1:10" x14ac:dyDescent="0.3">
      <c r="A6" s="11"/>
      <c r="B6" s="11"/>
      <c r="C6" s="12"/>
      <c r="D6" s="12"/>
      <c r="E6" s="15"/>
      <c r="F6" s="15"/>
      <c r="G6" s="13"/>
      <c r="H6" s="85"/>
      <c r="I6" s="16">
        <v>25</v>
      </c>
      <c r="J6" s="7"/>
    </row>
    <row r="7" spans="1:10" x14ac:dyDescent="0.3">
      <c r="A7" s="13"/>
      <c r="B7" s="13"/>
      <c r="C7" s="13"/>
      <c r="D7" s="17"/>
      <c r="E7" s="17"/>
      <c r="F7" s="17"/>
      <c r="G7" s="17"/>
      <c r="H7" s="85"/>
      <c r="I7" s="16">
        <v>105</v>
      </c>
      <c r="J7" s="7"/>
    </row>
    <row r="8" spans="1:10" x14ac:dyDescent="0.3">
      <c r="A8" s="13"/>
      <c r="B8" s="13"/>
      <c r="C8" s="13"/>
      <c r="D8" s="17"/>
      <c r="E8" s="17"/>
      <c r="F8" s="17"/>
      <c r="G8" s="17"/>
      <c r="H8" s="85"/>
      <c r="I8" s="16"/>
      <c r="J8" s="7"/>
    </row>
    <row r="9" spans="1:10" x14ac:dyDescent="0.3">
      <c r="A9" s="13"/>
      <c r="B9" s="13"/>
      <c r="C9" s="13"/>
      <c r="D9" s="17"/>
      <c r="E9" s="17"/>
      <c r="F9" s="17"/>
      <c r="G9" s="17"/>
      <c r="H9" s="85"/>
      <c r="I9" s="16"/>
      <c r="J9" s="7"/>
    </row>
    <row r="10" spans="1:10" x14ac:dyDescent="0.3">
      <c r="A10" s="13"/>
      <c r="B10" s="13"/>
      <c r="C10" s="13"/>
      <c r="D10" s="17"/>
      <c r="E10" s="18" t="e">
        <f>F10 *13</f>
        <v>#VALUE!</v>
      </c>
      <c r="F10" s="19" t="s">
        <v>20</v>
      </c>
      <c r="G10" s="20">
        <v>5</v>
      </c>
      <c r="H10" s="85"/>
      <c r="I10" s="16"/>
      <c r="J10" s="7"/>
    </row>
    <row r="11" spans="1:10" x14ac:dyDescent="0.3">
      <c r="A11" s="17"/>
      <c r="B11" s="17"/>
      <c r="C11" s="17"/>
      <c r="D11" s="17"/>
      <c r="E11" s="17"/>
      <c r="F11" s="19" t="s">
        <v>30</v>
      </c>
      <c r="G11" s="18">
        <f>G10 *13</f>
        <v>65</v>
      </c>
      <c r="H11" s="21"/>
      <c r="I11" s="22">
        <f>SUM(I4:I10)</f>
        <v>2983.5</v>
      </c>
      <c r="J11" s="7"/>
    </row>
    <row r="12" spans="1:10" ht="16.2" customHeight="1" x14ac:dyDescent="0.3">
      <c r="A12" s="100" t="s">
        <v>27</v>
      </c>
      <c r="B12" s="23" t="s">
        <v>21</v>
      </c>
      <c r="C12" s="23"/>
      <c r="D12" s="23" t="s">
        <v>22</v>
      </c>
      <c r="E12" s="23"/>
      <c r="F12" s="23" t="s">
        <v>23</v>
      </c>
      <c r="G12" s="24"/>
      <c r="H12" s="88" t="s">
        <v>29</v>
      </c>
      <c r="I12" s="25"/>
      <c r="J12" s="7"/>
    </row>
    <row r="13" spans="1:10" ht="14.4" customHeight="1" x14ac:dyDescent="0.3">
      <c r="A13" s="101"/>
      <c r="B13" s="26">
        <v>1</v>
      </c>
      <c r="C13" s="17"/>
      <c r="D13" s="26">
        <v>15</v>
      </c>
      <c r="E13" s="27"/>
      <c r="F13" s="26">
        <v>0</v>
      </c>
      <c r="G13" s="18">
        <f>SUM(B13:F13)</f>
        <v>16</v>
      </c>
      <c r="H13" s="89"/>
      <c r="I13" s="25"/>
      <c r="J13" s="7"/>
    </row>
    <row r="14" spans="1:10" x14ac:dyDescent="0.3">
      <c r="A14" s="13"/>
      <c r="B14" s="102" t="s">
        <v>24</v>
      </c>
      <c r="C14" s="103"/>
      <c r="D14" s="103"/>
      <c r="E14" s="103"/>
      <c r="F14" s="103"/>
      <c r="G14" s="28">
        <f>G11-G13</f>
        <v>49</v>
      </c>
      <c r="H14" s="29" t="s">
        <v>25</v>
      </c>
      <c r="I14" s="30"/>
      <c r="J14" s="7"/>
    </row>
    <row r="15" spans="1:10" x14ac:dyDescent="0.3">
      <c r="A15" s="84" t="s">
        <v>40</v>
      </c>
      <c r="B15" s="14">
        <v>0.32</v>
      </c>
      <c r="C15" s="17"/>
      <c r="D15" s="14">
        <v>0.32</v>
      </c>
      <c r="E15" s="27"/>
      <c r="F15" s="14">
        <v>5.92</v>
      </c>
      <c r="G15" s="31"/>
      <c r="H15" s="31"/>
      <c r="I15" s="32"/>
    </row>
    <row r="16" spans="1:10" x14ac:dyDescent="0.3">
      <c r="A16" s="85"/>
      <c r="B16" s="16">
        <v>110.82</v>
      </c>
      <c r="C16" s="17"/>
      <c r="D16" s="16">
        <v>38.11</v>
      </c>
      <c r="E16" s="27"/>
      <c r="F16" s="16">
        <v>67.98</v>
      </c>
      <c r="G16" s="31"/>
      <c r="H16" s="31"/>
      <c r="I16" s="32"/>
    </row>
    <row r="17" spans="1:9" x14ac:dyDescent="0.3">
      <c r="A17" s="85"/>
      <c r="B17" s="16">
        <v>33.32</v>
      </c>
      <c r="C17" s="17"/>
      <c r="D17" s="16">
        <v>16.059999999999999</v>
      </c>
      <c r="E17" s="27"/>
      <c r="F17" s="16">
        <v>64.22</v>
      </c>
      <c r="G17" s="31"/>
      <c r="H17" s="31"/>
      <c r="I17" s="32"/>
    </row>
    <row r="18" spans="1:9" x14ac:dyDescent="0.3">
      <c r="A18" s="94"/>
      <c r="B18" s="16">
        <v>49</v>
      </c>
      <c r="C18" s="17"/>
      <c r="D18" s="16">
        <v>24.7</v>
      </c>
      <c r="E18" s="27"/>
      <c r="F18" s="16">
        <v>98.8</v>
      </c>
      <c r="G18" s="31"/>
      <c r="H18" s="31"/>
      <c r="I18" s="32"/>
    </row>
    <row r="19" spans="1:9" x14ac:dyDescent="0.3">
      <c r="A19" s="94"/>
      <c r="B19" s="16">
        <v>5.6</v>
      </c>
      <c r="C19" s="17"/>
      <c r="D19" s="16">
        <v>9.8000000000000007</v>
      </c>
      <c r="E19" s="27"/>
      <c r="F19" s="16"/>
      <c r="G19" s="31"/>
      <c r="H19" s="31"/>
      <c r="I19" s="32"/>
    </row>
    <row r="20" spans="1:9" ht="14.4" customHeight="1" x14ac:dyDescent="0.3">
      <c r="A20" s="94"/>
      <c r="B20" s="16">
        <v>33.99</v>
      </c>
      <c r="C20" s="17"/>
      <c r="D20" s="16"/>
      <c r="E20" s="27"/>
      <c r="F20" s="16"/>
      <c r="G20" s="31"/>
      <c r="H20" s="33"/>
      <c r="I20" s="32"/>
    </row>
    <row r="21" spans="1:9" x14ac:dyDescent="0.3">
      <c r="A21" s="94"/>
      <c r="B21" s="16">
        <v>111.94</v>
      </c>
      <c r="C21" s="17"/>
      <c r="D21" s="16"/>
      <c r="E21" s="27"/>
      <c r="F21" s="16"/>
      <c r="G21" s="31"/>
      <c r="H21" s="34"/>
      <c r="I21" s="32"/>
    </row>
    <row r="22" spans="1:9" x14ac:dyDescent="0.3">
      <c r="A22" s="84" t="s">
        <v>41</v>
      </c>
      <c r="B22" s="16">
        <v>43.84</v>
      </c>
      <c r="C22" s="17"/>
      <c r="D22" s="16"/>
      <c r="E22" s="27"/>
      <c r="F22" s="16"/>
      <c r="G22" s="31"/>
      <c r="H22" s="34"/>
      <c r="I22" s="32"/>
    </row>
    <row r="23" spans="1:9" x14ac:dyDescent="0.3">
      <c r="A23" s="85"/>
      <c r="B23" s="16">
        <v>61.75</v>
      </c>
      <c r="C23" s="17"/>
      <c r="D23" s="16"/>
      <c r="E23" s="27"/>
      <c r="F23" s="16"/>
      <c r="G23" s="31"/>
      <c r="H23" s="34"/>
      <c r="I23" s="32"/>
    </row>
    <row r="24" spans="1:9" x14ac:dyDescent="0.3">
      <c r="A24" s="85"/>
      <c r="B24" s="16"/>
      <c r="C24" s="17"/>
      <c r="D24" s="16"/>
      <c r="E24" s="27"/>
      <c r="F24" s="16"/>
      <c r="G24" s="31"/>
      <c r="H24" s="86" t="s">
        <v>26</v>
      </c>
      <c r="I24" s="35"/>
    </row>
    <row r="25" spans="1:9" x14ac:dyDescent="0.3">
      <c r="A25" s="85"/>
      <c r="B25" s="16"/>
      <c r="C25" s="17"/>
      <c r="D25" s="16"/>
      <c r="E25" s="27"/>
      <c r="F25" s="16"/>
      <c r="G25" s="31"/>
      <c r="H25" s="87"/>
      <c r="I25" s="35"/>
    </row>
    <row r="26" spans="1:9" x14ac:dyDescent="0.3">
      <c r="A26" s="19"/>
      <c r="B26" s="16"/>
      <c r="C26" s="17"/>
      <c r="D26" s="36"/>
      <c r="E26" s="27"/>
      <c r="F26" s="16"/>
      <c r="G26" s="31"/>
      <c r="H26" s="87"/>
      <c r="I26" s="35"/>
    </row>
    <row r="27" spans="1:9" x14ac:dyDescent="0.3">
      <c r="A27" s="19"/>
      <c r="B27" s="16"/>
      <c r="C27" s="17"/>
      <c r="D27" s="16"/>
      <c r="E27" s="27"/>
      <c r="F27" s="16"/>
      <c r="G27" s="31"/>
      <c r="H27" s="87"/>
      <c r="I27" s="35"/>
    </row>
    <row r="28" spans="1:9" x14ac:dyDescent="0.3">
      <c r="A28" s="19"/>
      <c r="B28" s="37"/>
      <c r="C28" s="17"/>
      <c r="D28" s="37"/>
      <c r="E28" s="27"/>
      <c r="F28" s="37"/>
      <c r="G28" s="31"/>
      <c r="H28" s="87"/>
      <c r="I28" s="35"/>
    </row>
    <row r="29" spans="1:9" ht="14.4" customHeight="1" x14ac:dyDescent="0.3">
      <c r="A29" s="19" t="s">
        <v>17</v>
      </c>
      <c r="B29" s="38">
        <f>SUM(B15:B28)</f>
        <v>450.58000000000004</v>
      </c>
      <c r="C29" s="39"/>
      <c r="D29" s="38">
        <f>SUM(D15:D28)</f>
        <v>88.99</v>
      </c>
      <c r="E29" s="27"/>
      <c r="F29" s="38">
        <f>SUM(F15:F28)</f>
        <v>236.92000000000002</v>
      </c>
      <c r="G29" s="39">
        <f>SUM(B29:F29)/G14</f>
        <v>15.846734693877551</v>
      </c>
      <c r="H29" s="87"/>
      <c r="I29" s="35">
        <f>G29 *G14/3</f>
        <v>258.83</v>
      </c>
    </row>
    <row r="30" spans="1:9" ht="6.6" customHeight="1" x14ac:dyDescent="0.3">
      <c r="A30" s="92" t="s">
        <v>33</v>
      </c>
      <c r="B30" s="39"/>
      <c r="C30" s="39"/>
      <c r="D30" s="17"/>
      <c r="E30" s="27"/>
      <c r="F30" s="17"/>
      <c r="G30" s="39"/>
      <c r="H30" s="39"/>
      <c r="I30" s="40"/>
    </row>
    <row r="31" spans="1:9" x14ac:dyDescent="0.3">
      <c r="A31" s="93"/>
      <c r="B31" s="41"/>
      <c r="C31" s="17"/>
      <c r="D31" s="41">
        <v>100.34</v>
      </c>
      <c r="E31" s="27"/>
      <c r="F31" s="41"/>
      <c r="G31" s="39">
        <f>SUM(B31:F31) /G14</f>
        <v>2.0477551020408162</v>
      </c>
      <c r="H31" s="39"/>
      <c r="I31" s="42">
        <f>G31*G14/3</f>
        <v>33.446666666666665</v>
      </c>
    </row>
    <row r="32" spans="1:9" x14ac:dyDescent="0.3">
      <c r="A32" s="43"/>
      <c r="B32" s="44"/>
      <c r="C32" s="44"/>
      <c r="D32" s="44"/>
      <c r="E32" s="44"/>
      <c r="F32" s="44"/>
      <c r="G32" s="38"/>
      <c r="H32" s="45" t="s">
        <v>31</v>
      </c>
      <c r="I32" s="46">
        <f>SUM(I11:I31)</f>
        <v>3275.7766666666666</v>
      </c>
    </row>
    <row r="33" spans="1:9" x14ac:dyDescent="0.3">
      <c r="A33" s="43"/>
      <c r="B33" s="44"/>
      <c r="C33" s="44"/>
      <c r="D33" s="44"/>
      <c r="E33" s="44"/>
      <c r="F33" s="95" t="s">
        <v>28</v>
      </c>
      <c r="G33" s="44"/>
      <c r="H33" s="47" t="s">
        <v>32</v>
      </c>
      <c r="I33" s="48">
        <v>1986.11</v>
      </c>
    </row>
    <row r="34" spans="1:9" ht="14.4" customHeight="1" x14ac:dyDescent="0.3">
      <c r="A34" s="17"/>
      <c r="B34" s="49"/>
      <c r="C34" s="49"/>
      <c r="D34" s="49"/>
      <c r="E34" s="23"/>
      <c r="F34" s="96"/>
      <c r="G34" s="50"/>
      <c r="H34" s="50"/>
      <c r="I34" s="50"/>
    </row>
    <row r="35" spans="1:9" x14ac:dyDescent="0.3">
      <c r="A35" s="51"/>
      <c r="B35" s="52" t="s">
        <v>2</v>
      </c>
      <c r="C35" s="52"/>
      <c r="D35" s="52" t="s">
        <v>3</v>
      </c>
      <c r="E35" s="52"/>
      <c r="F35" s="96"/>
      <c r="G35" s="53"/>
      <c r="H35" s="90" t="s">
        <v>18</v>
      </c>
      <c r="I35" s="91"/>
    </row>
    <row r="36" spans="1:9" x14ac:dyDescent="0.3">
      <c r="A36" s="51">
        <v>1</v>
      </c>
      <c r="B36" s="54" t="s">
        <v>38</v>
      </c>
      <c r="C36" s="55"/>
      <c r="D36" s="56">
        <v>30</v>
      </c>
      <c r="E36" s="55"/>
      <c r="F36" s="56">
        <v>18</v>
      </c>
      <c r="G36" s="51"/>
      <c r="H36" s="57">
        <v>0</v>
      </c>
      <c r="I36" s="58"/>
    </row>
    <row r="37" spans="1:9" x14ac:dyDescent="0.3">
      <c r="A37" s="51">
        <v>2</v>
      </c>
      <c r="B37" s="54" t="s">
        <v>4</v>
      </c>
      <c r="C37" s="55"/>
      <c r="D37" s="56">
        <v>31</v>
      </c>
      <c r="E37" s="55"/>
      <c r="F37" s="56">
        <v>26</v>
      </c>
      <c r="G37" s="51"/>
      <c r="H37" s="59">
        <v>0</v>
      </c>
      <c r="I37" s="60"/>
    </row>
    <row r="38" spans="1:9" x14ac:dyDescent="0.3">
      <c r="A38" s="51">
        <v>3</v>
      </c>
      <c r="B38" s="54" t="s">
        <v>5</v>
      </c>
      <c r="C38" s="55"/>
      <c r="D38" s="56">
        <v>30</v>
      </c>
      <c r="E38" s="55"/>
      <c r="F38" s="56"/>
      <c r="G38" s="51"/>
      <c r="H38" s="59">
        <v>0</v>
      </c>
      <c r="I38" s="60"/>
    </row>
    <row r="39" spans="1:9" x14ac:dyDescent="0.3">
      <c r="A39" s="51">
        <v>4</v>
      </c>
      <c r="B39" s="54" t="s">
        <v>6</v>
      </c>
      <c r="C39" s="55"/>
      <c r="D39" s="56">
        <v>31</v>
      </c>
      <c r="E39" s="55"/>
      <c r="F39" s="56"/>
      <c r="G39" s="51"/>
      <c r="H39" s="59">
        <v>0</v>
      </c>
      <c r="I39" s="60">
        <v>0</v>
      </c>
    </row>
    <row r="40" spans="1:9" x14ac:dyDescent="0.3">
      <c r="A40" s="51">
        <v>5</v>
      </c>
      <c r="B40" s="54" t="s">
        <v>7</v>
      </c>
      <c r="C40" s="55"/>
      <c r="D40" s="56">
        <v>31</v>
      </c>
      <c r="E40" s="55"/>
      <c r="F40" s="56"/>
      <c r="G40" s="51"/>
      <c r="H40" s="59">
        <v>0</v>
      </c>
      <c r="I40" s="60"/>
    </row>
    <row r="41" spans="1:9" x14ac:dyDescent="0.3">
      <c r="A41" s="51">
        <v>6</v>
      </c>
      <c r="B41" s="54" t="s">
        <v>8</v>
      </c>
      <c r="C41" s="55"/>
      <c r="D41" s="56">
        <v>28</v>
      </c>
      <c r="E41" s="55"/>
      <c r="F41" s="56"/>
      <c r="G41" s="51"/>
      <c r="H41" s="59"/>
      <c r="I41" s="60"/>
    </row>
    <row r="42" spans="1:9" x14ac:dyDescent="0.3">
      <c r="A42" s="51">
        <v>7</v>
      </c>
      <c r="B42" s="54" t="s">
        <v>9</v>
      </c>
      <c r="C42" s="51"/>
      <c r="D42" s="56">
        <v>31</v>
      </c>
      <c r="E42" s="51"/>
      <c r="F42" s="56"/>
      <c r="G42" s="51"/>
      <c r="H42" s="59"/>
      <c r="I42" s="60"/>
    </row>
    <row r="43" spans="1:9" x14ac:dyDescent="0.3">
      <c r="A43" s="51">
        <v>8</v>
      </c>
      <c r="B43" s="54" t="s">
        <v>10</v>
      </c>
      <c r="C43" s="51"/>
      <c r="D43" s="56">
        <v>30</v>
      </c>
      <c r="E43" s="51"/>
      <c r="F43" s="56"/>
      <c r="G43" s="51"/>
      <c r="H43" s="59"/>
      <c r="I43" s="60"/>
    </row>
    <row r="44" spans="1:9" x14ac:dyDescent="0.3">
      <c r="A44" s="51">
        <v>9</v>
      </c>
      <c r="B44" s="54" t="s">
        <v>11</v>
      </c>
      <c r="C44" s="51"/>
      <c r="D44" s="56">
        <v>31</v>
      </c>
      <c r="E44" s="51"/>
      <c r="F44" s="56"/>
      <c r="G44" s="51"/>
      <c r="H44" s="61"/>
      <c r="I44" s="62"/>
    </row>
    <row r="45" spans="1:9" x14ac:dyDescent="0.3">
      <c r="A45" s="51"/>
      <c r="B45" s="51"/>
      <c r="C45" s="51"/>
      <c r="D45" s="51"/>
      <c r="E45" s="51"/>
      <c r="F45" s="51"/>
      <c r="G45" s="51"/>
      <c r="H45" s="51"/>
      <c r="I45" s="63">
        <f>SUM(H36:I44)</f>
        <v>0</v>
      </c>
    </row>
    <row r="46" spans="1:9" x14ac:dyDescent="0.3">
      <c r="A46" s="13"/>
      <c r="B46" s="99" t="s">
        <v>12</v>
      </c>
      <c r="C46" s="64"/>
      <c r="D46" s="97" t="s">
        <v>13</v>
      </c>
      <c r="E46" s="65"/>
      <c r="F46" s="98" t="s">
        <v>14</v>
      </c>
      <c r="G46" s="66"/>
      <c r="H46" s="66"/>
      <c r="I46" s="66"/>
    </row>
    <row r="47" spans="1:9" x14ac:dyDescent="0.3">
      <c r="A47" s="51"/>
      <c r="B47" s="99"/>
      <c r="C47" s="49"/>
      <c r="D47" s="97"/>
      <c r="E47" s="67"/>
      <c r="F47" s="98"/>
      <c r="G47" s="68"/>
      <c r="H47" s="69" t="s">
        <v>16</v>
      </c>
      <c r="I47" s="69" t="s">
        <v>17</v>
      </c>
    </row>
    <row r="48" spans="1:9" x14ac:dyDescent="0.3">
      <c r="A48" s="51">
        <v>1</v>
      </c>
      <c r="B48" s="70">
        <v>53.81</v>
      </c>
      <c r="C48" s="17"/>
      <c r="D48" s="71">
        <f>$I$33 /D36</f>
        <v>66.203666666666663</v>
      </c>
      <c r="E48" s="72"/>
      <c r="F48" s="73">
        <f>D48 -B48</f>
        <v>12.393666666666661</v>
      </c>
      <c r="G48" s="74"/>
      <c r="H48" s="75">
        <f t="shared" ref="H48:H56" si="0">F48 *F36</f>
        <v>223.0859999999999</v>
      </c>
      <c r="I48" s="76">
        <f>SUMIF(H48,"&gt;0")</f>
        <v>223.0859999999999</v>
      </c>
    </row>
    <row r="49" spans="1:9" x14ac:dyDescent="0.3">
      <c r="A49" s="51">
        <v>2</v>
      </c>
      <c r="B49" s="77">
        <f>B48</f>
        <v>53.81</v>
      </c>
      <c r="C49" s="17"/>
      <c r="D49" s="71">
        <f t="shared" ref="D49:D56" si="1">$I$33 /D37</f>
        <v>64.068064516129027</v>
      </c>
      <c r="E49" s="72"/>
      <c r="F49" s="73">
        <f t="shared" ref="F49:F56" si="2">D49 -B49</f>
        <v>10.258064516129025</v>
      </c>
      <c r="G49" s="74"/>
      <c r="H49" s="75">
        <f t="shared" si="0"/>
        <v>266.70967741935465</v>
      </c>
      <c r="I49" s="76">
        <f>I48+SUMIF(H49,"&gt;0")</f>
        <v>489.79567741935455</v>
      </c>
    </row>
    <row r="50" spans="1:9" x14ac:dyDescent="0.3">
      <c r="A50" s="51">
        <v>3</v>
      </c>
      <c r="B50" s="77">
        <f t="shared" ref="B50:B56" si="3">B49</f>
        <v>53.81</v>
      </c>
      <c r="C50" s="17"/>
      <c r="D50" s="71">
        <f t="shared" si="1"/>
        <v>66.203666666666663</v>
      </c>
      <c r="E50" s="72"/>
      <c r="F50" s="73">
        <f t="shared" si="2"/>
        <v>12.393666666666661</v>
      </c>
      <c r="G50" s="74"/>
      <c r="H50" s="75">
        <f t="shared" si="0"/>
        <v>0</v>
      </c>
      <c r="I50" s="76">
        <f t="shared" ref="I50:I56" si="4">I49+SUMIF(H50,"&gt;0")</f>
        <v>489.79567741935455</v>
      </c>
    </row>
    <row r="51" spans="1:9" x14ac:dyDescent="0.3">
      <c r="A51" s="51">
        <v>4</v>
      </c>
      <c r="B51" s="77">
        <f t="shared" si="3"/>
        <v>53.81</v>
      </c>
      <c r="C51" s="17"/>
      <c r="D51" s="71">
        <f t="shared" si="1"/>
        <v>64.068064516129027</v>
      </c>
      <c r="E51" s="72"/>
      <c r="F51" s="73">
        <f t="shared" si="2"/>
        <v>10.258064516129025</v>
      </c>
      <c r="G51" s="74"/>
      <c r="H51" s="75">
        <f t="shared" si="0"/>
        <v>0</v>
      </c>
      <c r="I51" s="76">
        <f t="shared" si="4"/>
        <v>489.79567741935455</v>
      </c>
    </row>
    <row r="52" spans="1:9" x14ac:dyDescent="0.3">
      <c r="A52" s="51">
        <v>5</v>
      </c>
      <c r="B52" s="77">
        <f t="shared" si="3"/>
        <v>53.81</v>
      </c>
      <c r="C52" s="17"/>
      <c r="D52" s="71">
        <f t="shared" si="1"/>
        <v>64.068064516129027</v>
      </c>
      <c r="E52" s="72"/>
      <c r="F52" s="73">
        <f>D52 -B52</f>
        <v>10.258064516129025</v>
      </c>
      <c r="G52" s="74"/>
      <c r="H52" s="75">
        <f t="shared" si="0"/>
        <v>0</v>
      </c>
      <c r="I52" s="76">
        <f t="shared" si="4"/>
        <v>489.79567741935455</v>
      </c>
    </row>
    <row r="53" spans="1:9" x14ac:dyDescent="0.3">
      <c r="A53" s="51">
        <v>6</v>
      </c>
      <c r="B53" s="77">
        <f t="shared" si="3"/>
        <v>53.81</v>
      </c>
      <c r="C53" s="17"/>
      <c r="D53" s="71">
        <f t="shared" si="1"/>
        <v>70.93249999999999</v>
      </c>
      <c r="E53" s="72"/>
      <c r="F53" s="73">
        <f t="shared" si="2"/>
        <v>17.122499999999988</v>
      </c>
      <c r="G53" s="74"/>
      <c r="H53" s="75">
        <f t="shared" si="0"/>
        <v>0</v>
      </c>
      <c r="I53" s="76">
        <f t="shared" si="4"/>
        <v>489.79567741935455</v>
      </c>
    </row>
    <row r="54" spans="1:9" x14ac:dyDescent="0.3">
      <c r="A54" s="51">
        <v>7</v>
      </c>
      <c r="B54" s="77">
        <f t="shared" si="3"/>
        <v>53.81</v>
      </c>
      <c r="C54" s="17"/>
      <c r="D54" s="71">
        <f t="shared" si="1"/>
        <v>64.068064516129027</v>
      </c>
      <c r="E54" s="78"/>
      <c r="F54" s="73">
        <f t="shared" si="2"/>
        <v>10.258064516129025</v>
      </c>
      <c r="G54" s="79"/>
      <c r="H54" s="75">
        <f t="shared" si="0"/>
        <v>0</v>
      </c>
      <c r="I54" s="76">
        <f t="shared" si="4"/>
        <v>489.79567741935455</v>
      </c>
    </row>
    <row r="55" spans="1:9" x14ac:dyDescent="0.3">
      <c r="A55" s="51">
        <v>8</v>
      </c>
      <c r="B55" s="77">
        <f t="shared" si="3"/>
        <v>53.81</v>
      </c>
      <c r="C55" s="17"/>
      <c r="D55" s="71">
        <f t="shared" si="1"/>
        <v>66.203666666666663</v>
      </c>
      <c r="E55" s="78"/>
      <c r="F55" s="73">
        <f>D55 -B55</f>
        <v>12.393666666666661</v>
      </c>
      <c r="G55" s="79"/>
      <c r="H55" s="75">
        <f t="shared" si="0"/>
        <v>0</v>
      </c>
      <c r="I55" s="76">
        <f t="shared" si="4"/>
        <v>489.79567741935455</v>
      </c>
    </row>
    <row r="56" spans="1:9" x14ac:dyDescent="0.3">
      <c r="A56" s="51">
        <v>9</v>
      </c>
      <c r="B56" s="77">
        <f t="shared" si="3"/>
        <v>53.81</v>
      </c>
      <c r="C56" s="17"/>
      <c r="D56" s="71">
        <f t="shared" si="1"/>
        <v>64.068064516129027</v>
      </c>
      <c r="E56" s="78"/>
      <c r="F56" s="73">
        <f t="shared" si="2"/>
        <v>10.258064516129025</v>
      </c>
      <c r="G56" s="79"/>
      <c r="H56" s="75">
        <f t="shared" si="0"/>
        <v>0</v>
      </c>
      <c r="I56" s="76">
        <f t="shared" si="4"/>
        <v>489.79567741935455</v>
      </c>
    </row>
    <row r="57" spans="1:9" x14ac:dyDescent="0.3">
      <c r="A57" s="13"/>
      <c r="B57" s="15"/>
      <c r="C57" s="15"/>
      <c r="D57" s="97" t="s">
        <v>13</v>
      </c>
      <c r="E57" s="66"/>
      <c r="F57" s="66"/>
      <c r="G57" s="66"/>
      <c r="H57" s="66"/>
      <c r="I57" s="66"/>
    </row>
    <row r="58" spans="1:9" ht="16.8" customHeight="1" x14ac:dyDescent="0.3">
      <c r="A58" s="51"/>
      <c r="B58" s="80" t="s">
        <v>15</v>
      </c>
      <c r="C58" s="80"/>
      <c r="D58" s="97"/>
      <c r="E58" s="69"/>
      <c r="F58" s="69" t="s">
        <v>14</v>
      </c>
      <c r="G58" s="68"/>
      <c r="H58" s="69" t="s">
        <v>16</v>
      </c>
      <c r="I58" s="69"/>
    </row>
    <row r="59" spans="1:9" x14ac:dyDescent="0.3">
      <c r="A59" s="51">
        <v>1</v>
      </c>
      <c r="B59" s="70">
        <v>61.59</v>
      </c>
      <c r="C59" s="17"/>
      <c r="D59" s="71">
        <f t="shared" ref="D59:D67" si="5">D48</f>
        <v>66.203666666666663</v>
      </c>
      <c r="E59" s="72"/>
      <c r="F59" s="81">
        <f>D59 -B59</f>
        <v>4.6136666666666599</v>
      </c>
      <c r="G59" s="74"/>
      <c r="H59" s="82">
        <f>F59 *F36</f>
        <v>83.045999999999879</v>
      </c>
      <c r="I59" s="83">
        <f>SUMIF(H59,"&gt;0")</f>
        <v>83.045999999999879</v>
      </c>
    </row>
    <row r="60" spans="1:9" x14ac:dyDescent="0.3">
      <c r="A60" s="51">
        <v>2</v>
      </c>
      <c r="B60" s="77">
        <f>B59</f>
        <v>61.59</v>
      </c>
      <c r="C60" s="17"/>
      <c r="D60" s="71">
        <f t="shared" si="5"/>
        <v>64.068064516129027</v>
      </c>
      <c r="E60" s="72"/>
      <c r="F60" s="81">
        <f t="shared" ref="F60:F67" si="6">D60 -B60</f>
        <v>2.4780645161290238</v>
      </c>
      <c r="G60" s="74"/>
      <c r="H60" s="82">
        <f t="shared" ref="H60:H67" si="7">F60 *F37</f>
        <v>64.429677419354618</v>
      </c>
      <c r="I60" s="83">
        <f>I59+SUMIF(H60,"&gt;0")</f>
        <v>147.4756774193545</v>
      </c>
    </row>
    <row r="61" spans="1:9" x14ac:dyDescent="0.3">
      <c r="A61" s="51">
        <v>3</v>
      </c>
      <c r="B61" s="77">
        <f t="shared" ref="B61:B67" si="8">B60</f>
        <v>61.59</v>
      </c>
      <c r="C61" s="17"/>
      <c r="D61" s="71">
        <f t="shared" si="5"/>
        <v>66.203666666666663</v>
      </c>
      <c r="E61" s="72"/>
      <c r="F61" s="81">
        <f t="shared" si="6"/>
        <v>4.6136666666666599</v>
      </c>
      <c r="G61" s="74"/>
      <c r="H61" s="82">
        <f t="shared" si="7"/>
        <v>0</v>
      </c>
      <c r="I61" s="83">
        <f>I60+SUMIF(H61,"&gt;0")</f>
        <v>147.4756774193545</v>
      </c>
    </row>
    <row r="62" spans="1:9" x14ac:dyDescent="0.3">
      <c r="A62" s="51">
        <v>4</v>
      </c>
      <c r="B62" s="77">
        <f t="shared" si="8"/>
        <v>61.59</v>
      </c>
      <c r="C62" s="17"/>
      <c r="D62" s="71">
        <f t="shared" si="5"/>
        <v>64.068064516129027</v>
      </c>
      <c r="E62" s="72"/>
      <c r="F62" s="81">
        <f t="shared" si="6"/>
        <v>2.4780645161290238</v>
      </c>
      <c r="G62" s="74"/>
      <c r="H62" s="82">
        <f t="shared" si="7"/>
        <v>0</v>
      </c>
      <c r="I62" s="83">
        <f t="shared" ref="I62:I67" si="9">I61+SUMIF(H62,"&gt;0")</f>
        <v>147.4756774193545</v>
      </c>
    </row>
    <row r="63" spans="1:9" x14ac:dyDescent="0.3">
      <c r="A63" s="51">
        <v>5</v>
      </c>
      <c r="B63" s="77">
        <f t="shared" si="8"/>
        <v>61.59</v>
      </c>
      <c r="C63" s="17"/>
      <c r="D63" s="71">
        <f t="shared" si="5"/>
        <v>64.068064516129027</v>
      </c>
      <c r="E63" s="72"/>
      <c r="F63" s="81">
        <f>D63 -B63</f>
        <v>2.4780645161290238</v>
      </c>
      <c r="G63" s="74"/>
      <c r="H63" s="82">
        <f t="shared" si="7"/>
        <v>0</v>
      </c>
      <c r="I63" s="83">
        <f t="shared" si="9"/>
        <v>147.4756774193545</v>
      </c>
    </row>
    <row r="64" spans="1:9" x14ac:dyDescent="0.3">
      <c r="A64" s="51">
        <v>6</v>
      </c>
      <c r="B64" s="77">
        <f t="shared" si="8"/>
        <v>61.59</v>
      </c>
      <c r="C64" s="17"/>
      <c r="D64" s="71">
        <f t="shared" si="5"/>
        <v>70.93249999999999</v>
      </c>
      <c r="E64" s="72"/>
      <c r="F64" s="81">
        <f t="shared" si="6"/>
        <v>9.3424999999999869</v>
      </c>
      <c r="G64" s="74"/>
      <c r="H64" s="82">
        <f t="shared" si="7"/>
        <v>0</v>
      </c>
      <c r="I64" s="83">
        <f t="shared" si="9"/>
        <v>147.4756774193545</v>
      </c>
    </row>
    <row r="65" spans="1:11" x14ac:dyDescent="0.3">
      <c r="A65" s="51">
        <v>7</v>
      </c>
      <c r="B65" s="77">
        <f t="shared" si="8"/>
        <v>61.59</v>
      </c>
      <c r="C65" s="17"/>
      <c r="D65" s="71">
        <f t="shared" si="5"/>
        <v>64.068064516129027</v>
      </c>
      <c r="E65" s="78"/>
      <c r="F65" s="81">
        <f t="shared" si="6"/>
        <v>2.4780645161290238</v>
      </c>
      <c r="G65" s="79"/>
      <c r="H65" s="82">
        <f t="shared" si="7"/>
        <v>0</v>
      </c>
      <c r="I65" s="83">
        <f t="shared" si="9"/>
        <v>147.4756774193545</v>
      </c>
    </row>
    <row r="66" spans="1:11" x14ac:dyDescent="0.3">
      <c r="A66" s="51">
        <v>8</v>
      </c>
      <c r="B66" s="77">
        <f t="shared" si="8"/>
        <v>61.59</v>
      </c>
      <c r="C66" s="17"/>
      <c r="D66" s="71">
        <f t="shared" si="5"/>
        <v>66.203666666666663</v>
      </c>
      <c r="E66" s="78"/>
      <c r="F66" s="81">
        <f t="shared" si="6"/>
        <v>4.6136666666666599</v>
      </c>
      <c r="G66" s="79"/>
      <c r="H66" s="82">
        <f t="shared" si="7"/>
        <v>0</v>
      </c>
      <c r="I66" s="83">
        <f t="shared" si="9"/>
        <v>147.4756774193545</v>
      </c>
    </row>
    <row r="67" spans="1:11" x14ac:dyDescent="0.3">
      <c r="A67" s="51">
        <v>9</v>
      </c>
      <c r="B67" s="77">
        <f t="shared" si="8"/>
        <v>61.59</v>
      </c>
      <c r="C67" s="17"/>
      <c r="D67" s="71">
        <f t="shared" si="5"/>
        <v>64.068064516129027</v>
      </c>
      <c r="E67" s="78"/>
      <c r="F67" s="81">
        <f t="shared" si="6"/>
        <v>2.4780645161290238</v>
      </c>
      <c r="G67" s="79"/>
      <c r="H67" s="82">
        <f t="shared" si="7"/>
        <v>0</v>
      </c>
      <c r="I67" s="83">
        <f t="shared" si="9"/>
        <v>147.4756774193545</v>
      </c>
    </row>
    <row r="68" spans="1:11" x14ac:dyDescent="0.3">
      <c r="A68" s="2"/>
      <c r="B68" s="2"/>
      <c r="C68" s="2"/>
      <c r="D68" s="2"/>
      <c r="E68" s="2"/>
      <c r="F68" s="5"/>
      <c r="G68" s="2"/>
      <c r="H68" s="2"/>
      <c r="I68" s="2"/>
    </row>
    <row r="69" spans="1:11" x14ac:dyDescent="0.3">
      <c r="K69" s="4"/>
    </row>
  </sheetData>
  <sheetProtection password="C7C6" sheet="1"/>
  <mergeCells count="14">
    <mergeCell ref="D57:D58"/>
    <mergeCell ref="F46:F47"/>
    <mergeCell ref="D46:D47"/>
    <mergeCell ref="B46:B47"/>
    <mergeCell ref="A12:A13"/>
    <mergeCell ref="B14:F14"/>
    <mergeCell ref="H4:H10"/>
    <mergeCell ref="H24:H29"/>
    <mergeCell ref="H12:H13"/>
    <mergeCell ref="H35:I35"/>
    <mergeCell ref="A30:A31"/>
    <mergeCell ref="A15:A21"/>
    <mergeCell ref="A22:A25"/>
    <mergeCell ref="F33:F35"/>
  </mergeCells>
  <hyperlinks>
    <hyperlink ref="G1" r:id="rId1"/>
    <hyperlink ref="A3" r:id="rId2"/>
  </hyperlinks>
  <pageMargins left="0.70866141732283472" right="0.31496062992125984" top="0.59055118110236227" bottom="0.39370078740157483" header="0.51181102362204722" footer="0.11811023622047245"/>
  <pageSetup paperSize="9" orientation="portrait" r:id="rId3"/>
  <ignoredErrors>
    <ignoredError sqref="F48:F56 F59:F63 F64:F67 I29 B49 B50:B56 B60:B67" unlockedFormula="1"/>
    <ignoredError sqref="E10" evalError="1"/>
  </ignoredError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Tobias Michel</dc:creator>
  <cp:lastModifiedBy>Tobias Michel</cp:lastModifiedBy>
  <cp:lastPrinted>2013-02-17T14:57:12Z</cp:lastPrinted>
  <dcterms:created xsi:type="dcterms:W3CDTF">2013-02-08T09:04:21Z</dcterms:created>
  <dcterms:modified xsi:type="dcterms:W3CDTF">2013-04-09T14:57:29Z</dcterms:modified>
</cp:coreProperties>
</file>